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3" firstSheet="2" activeTab="11"/>
  </bookViews>
  <sheets>
    <sheet name="Титульный" sheetId="1" r:id="rId1"/>
    <sheet name="Общие сведения" sheetId="2" r:id="rId2"/>
    <sheet name="Госазадание" sheetId="3" r:id="rId3"/>
    <sheet name="Сведения о клиентах" sheetId="4" r:id="rId4"/>
    <sheet name="Штаты" sheetId="5" r:id="rId5"/>
    <sheet name="Руководители" sheetId="6" r:id="rId6"/>
    <sheet name="Инфраструктура" sheetId="7" r:id="rId7"/>
    <sheet name="Оборудование" sheetId="8" r:id="rId8"/>
    <sheet name="Коммунальные услуги" sheetId="9" r:id="rId9"/>
    <sheet name="Износ" sheetId="10" r:id="rId10"/>
    <sheet name="Доходы 2016" sheetId="11" r:id="rId11"/>
    <sheet name="Доходы 01.07.2017" sheetId="12" r:id="rId12"/>
    <sheet name="Расходы 2016" sheetId="13" r:id="rId13"/>
    <sheet name="Расходы 01.07.2017" sheetId="14" r:id="rId14"/>
  </sheets>
  <definedNames/>
  <calcPr fullCalcOnLoad="1"/>
</workbook>
</file>

<file path=xl/sharedStrings.xml><?xml version="1.0" encoding="utf-8"?>
<sst xmlns="http://schemas.openxmlformats.org/spreadsheetml/2006/main" count="1051" uniqueCount="585">
  <si>
    <t>№ п/п</t>
  </si>
  <si>
    <t>Параметр</t>
  </si>
  <si>
    <t>Ед.измерения</t>
  </si>
  <si>
    <t>чел.</t>
  </si>
  <si>
    <t>обслуживающий персонал</t>
  </si>
  <si>
    <t>ед.</t>
  </si>
  <si>
    <t>м.кв.</t>
  </si>
  <si>
    <t>мест</t>
  </si>
  <si>
    <t>Количество зданий</t>
  </si>
  <si>
    <t>Его площадь</t>
  </si>
  <si>
    <t>Ее площадь</t>
  </si>
  <si>
    <t>Их площадь</t>
  </si>
  <si>
    <t>Сведения о потреблении коммунальных услуг</t>
  </si>
  <si>
    <t>Холодная вода</t>
  </si>
  <si>
    <t>Холодное водоотведение</t>
  </si>
  <si>
    <t>м.куб.</t>
  </si>
  <si>
    <t>Горячая вода</t>
  </si>
  <si>
    <t>Гкалл</t>
  </si>
  <si>
    <t>Электроэнергия</t>
  </si>
  <si>
    <t>Квт/час</t>
  </si>
  <si>
    <t>руб.</t>
  </si>
  <si>
    <t>1.</t>
  </si>
  <si>
    <t>2.</t>
  </si>
  <si>
    <t>Код строки</t>
  </si>
  <si>
    <t>1.1.</t>
  </si>
  <si>
    <t>1.2.</t>
  </si>
  <si>
    <t>1.2.1.</t>
  </si>
  <si>
    <t>1.2.2.</t>
  </si>
  <si>
    <t>1.3.</t>
  </si>
  <si>
    <t>1.4.</t>
  </si>
  <si>
    <t>2.1.</t>
  </si>
  <si>
    <t>2.2.</t>
  </si>
  <si>
    <t>центральное</t>
  </si>
  <si>
    <t>от собственной котельной</t>
  </si>
  <si>
    <t>печное</t>
  </si>
  <si>
    <r>
      <t xml:space="preserve">Наличие </t>
    </r>
    <r>
      <rPr>
        <b/>
        <sz val="12"/>
        <rFont val="Times New Roman"/>
        <family val="1"/>
      </rPr>
      <t>бассейна</t>
    </r>
  </si>
  <si>
    <t>Кол-во мест в ней</t>
  </si>
  <si>
    <r>
      <t xml:space="preserve">Наличие </t>
    </r>
    <r>
      <rPr>
        <b/>
        <sz val="12"/>
        <rFont val="Times New Roman"/>
        <family val="1"/>
      </rPr>
      <t>столовой</t>
    </r>
  </si>
  <si>
    <t>Количество мест</t>
  </si>
  <si>
    <t>Количество мест в них</t>
  </si>
  <si>
    <t>Здание</t>
  </si>
  <si>
    <t>Помещения</t>
  </si>
  <si>
    <t>Автотранспорт</t>
  </si>
  <si>
    <t>В них пассажирских мест</t>
  </si>
  <si>
    <t>Количество серверов</t>
  </si>
  <si>
    <t>Компьютеры</t>
  </si>
  <si>
    <t>Количество огнетушителей</t>
  </si>
  <si>
    <t>Наличие охраны:</t>
  </si>
  <si>
    <t>Тип учреждения</t>
  </si>
  <si>
    <t>Разделы:</t>
  </si>
  <si>
    <t>3.</t>
  </si>
  <si>
    <t>4.</t>
  </si>
  <si>
    <t>5.</t>
  </si>
  <si>
    <t>Название учреждения в соответствии с уставом</t>
  </si>
  <si>
    <t>Телефон</t>
  </si>
  <si>
    <t>Телефон/Факс</t>
  </si>
  <si>
    <t>E-mail</t>
  </si>
  <si>
    <t>Ф.И.О заместителя руководителя</t>
  </si>
  <si>
    <t>Ф.И.О руководителя</t>
  </si>
  <si>
    <t>Общие сведения</t>
  </si>
  <si>
    <t>Учредитель</t>
  </si>
  <si>
    <t>Юридический адрес учреждения</t>
  </si>
  <si>
    <t>Фактический адрес учреждения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</si>
  <si>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</si>
  <si>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</si>
  <si>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</si>
  <si>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Телефон руководителя</t>
  </si>
  <si>
    <t>Ф.И.О главного бухгалтера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</si>
  <si>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</si>
  <si>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</si>
  <si>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</si>
  <si>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</si>
  <si>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</si>
  <si>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</si>
  <si>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</si>
  <si>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</si>
  <si>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</si>
  <si>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2.3.</t>
  </si>
  <si>
    <t>Год создания учреждения</t>
  </si>
  <si>
    <t>2.4.</t>
  </si>
  <si>
    <t>Лицензия</t>
  </si>
  <si>
    <t>Серия, номер</t>
  </si>
  <si>
    <t>Дата выдачи</t>
  </si>
  <si>
    <t>Срок действия</t>
  </si>
  <si>
    <t>2.4.1.</t>
  </si>
  <si>
    <t>2.4.2.</t>
  </si>
  <si>
    <t>2.4.3.</t>
  </si>
  <si>
    <t>2.5.</t>
  </si>
  <si>
    <t>2.6.</t>
  </si>
  <si>
    <t>2.7.</t>
  </si>
  <si>
    <t>Договор, подверждающий право на владение, пользование имуществом (дата, номер, срок действия)</t>
  </si>
  <si>
    <t>4.1.</t>
  </si>
  <si>
    <t>4.2.</t>
  </si>
  <si>
    <t>директор</t>
  </si>
  <si>
    <t xml:space="preserve">заместители директора </t>
  </si>
  <si>
    <t>главный бухгалтер</t>
  </si>
  <si>
    <t>социальные педагоги</t>
  </si>
  <si>
    <t>воспитатели</t>
  </si>
  <si>
    <t>другие педагогические работники</t>
  </si>
  <si>
    <t>педагогические работники</t>
  </si>
  <si>
    <t>Проектная мощность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</si>
  <si>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</si>
  <si>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</si>
  <si>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</si>
  <si>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</si>
  <si>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</si>
  <si>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Количество теплосчетчиков</t>
  </si>
  <si>
    <t>Количество водосчетчиков</t>
  </si>
  <si>
    <r>
      <t xml:space="preserve">Количество </t>
    </r>
    <r>
      <rPr>
        <b/>
        <sz val="12"/>
        <rFont val="Times New Roman"/>
        <family val="1"/>
      </rPr>
      <t>кабинетов управленческого персонала</t>
    </r>
  </si>
  <si>
    <t>Объем библиотечного фонда</t>
  </si>
  <si>
    <t>тыс.ед.</t>
  </si>
  <si>
    <t>Вспомогательные помещения</t>
  </si>
  <si>
    <t>Гаражи</t>
  </si>
  <si>
    <t>Теплицы</t>
  </si>
  <si>
    <t>Количество а/м для хоз.нужд</t>
  </si>
  <si>
    <t>Количество ноутбуков</t>
  </si>
  <si>
    <t>9.1.</t>
  </si>
  <si>
    <t>9.2.</t>
  </si>
  <si>
    <t>9.3.</t>
  </si>
  <si>
    <t>Балансовая стоимость зданий</t>
  </si>
  <si>
    <t>Фактический физический износ</t>
  </si>
  <si>
    <t>Оценочная стоимость</t>
  </si>
  <si>
    <t>тыс.руб.</t>
  </si>
  <si>
    <t>%</t>
  </si>
  <si>
    <t>находится в аварийном состоянии</t>
  </si>
  <si>
    <t>Техническое состояние зданий</t>
  </si>
  <si>
    <t>требует реконструкии</t>
  </si>
  <si>
    <t>требует капитального ремонта</t>
  </si>
  <si>
    <t>Балансовая стоимость основных средств</t>
  </si>
  <si>
    <t>оборудования</t>
  </si>
  <si>
    <t>Износ (амортизация) основных средств:</t>
  </si>
  <si>
    <t>компьютерной техники и оргтехники</t>
  </si>
  <si>
    <t>автотранспорта</t>
  </si>
  <si>
    <t>4.3.</t>
  </si>
  <si>
    <t>6.1.</t>
  </si>
  <si>
    <t>6.2.</t>
  </si>
  <si>
    <t>6.3.</t>
  </si>
  <si>
    <t>6.4.</t>
  </si>
  <si>
    <t>6.5.</t>
  </si>
  <si>
    <t>6.6.</t>
  </si>
  <si>
    <t>6.7.</t>
  </si>
  <si>
    <t>Остаточная стоимость основных средств</t>
  </si>
  <si>
    <t>6.</t>
  </si>
  <si>
    <t>7.</t>
  </si>
  <si>
    <t>8.</t>
  </si>
  <si>
    <t>Тип подключения к сети Интернет (наземный, спутниковый)</t>
  </si>
  <si>
    <t>Скорость доступа к сети Интернет</t>
  </si>
  <si>
    <t>Количество ПК, имеющих выход в Интернет</t>
  </si>
  <si>
    <t>шт.</t>
  </si>
  <si>
    <t>Физические лица</t>
  </si>
  <si>
    <t>Штатное расписание</t>
  </si>
  <si>
    <t>Количество ПК</t>
  </si>
  <si>
    <t>Количество ПК в сети</t>
  </si>
  <si>
    <t>Наличие подключения к сети Интернет</t>
  </si>
  <si>
    <t>Показатель на отчетную дату</t>
  </si>
  <si>
    <t>Земельные участки</t>
  </si>
  <si>
    <t>Количество земельных участков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</si>
  <si>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</si>
  <si>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</si>
  <si>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ставка</t>
  </si>
  <si>
    <t>этаж</t>
  </si>
  <si>
    <t>Количество зданий снабженных теплосчетчиками</t>
  </si>
  <si>
    <t>Количество зданий снабженных водосчетчиками</t>
  </si>
  <si>
    <t>нуждается в реконструкции</t>
  </si>
  <si>
    <t>находящихся в исправном состоянии</t>
  </si>
  <si>
    <t>признанных ветхими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</si>
  <si>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</si>
  <si>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</si>
  <si>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</si>
  <si>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Количество зданий, имеющих электроснабжение</t>
  </si>
  <si>
    <t>Отопление</t>
  </si>
  <si>
    <t>Дата назначения на должность</t>
  </si>
  <si>
    <t>Сроки последнего контракта</t>
  </si>
  <si>
    <t>Наличие категории</t>
  </si>
  <si>
    <t>Дата присвоения</t>
  </si>
  <si>
    <t>Наличие совмещения должностей</t>
  </si>
  <si>
    <t>Наименование совмещаемой должности</t>
  </si>
  <si>
    <t>8.1.</t>
  </si>
  <si>
    <t>8.2.</t>
  </si>
  <si>
    <t>19.1.</t>
  </si>
  <si>
    <t>9.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</si>
  <si>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</si>
  <si>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</si>
  <si>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оборудованных АПС</t>
  </si>
  <si>
    <t>из них количество зданий, оборудованных неисправной АПС</t>
  </si>
  <si>
    <t>из них количество зданий, оборудованных неисправной внешней системой видеонаблюдения</t>
  </si>
  <si>
    <t>из них количество зданий, оборудованных неисправной внутренней системой видеонаблюдения</t>
  </si>
  <si>
    <t>из них количество зданий, оборудованных неисправной охранной сигнализацией</t>
  </si>
  <si>
    <t>из них количество зданий, оборудованных неисправной КТС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</si>
  <si>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</si>
  <si>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>Количество зданий, оборудованных внешней системой видеонаблюдения</t>
  </si>
  <si>
    <t>Количество зданий, оборудованных внутренней системой видеонаблюдения</t>
  </si>
  <si>
    <t>Количество зданий, оборудованных охранной сигнализацией</t>
  </si>
  <si>
    <t>Количество зданий, оборудованных КТС</t>
  </si>
  <si>
    <t>Количество зданий, оборудованных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</si>
  <si>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</si>
  <si>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>Количество АПС, выведенных на пульт подразделения пожарной охраны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</si>
  <si>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</si>
  <si>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</si>
  <si>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 xml:space="preserve">из них количество зданий, оборудованных неисправным противопожарным водоснабжение здания </t>
  </si>
  <si>
    <t>ЧОП</t>
  </si>
  <si>
    <t>вневедомственная охрана</t>
  </si>
  <si>
    <t>физическая охрана (сторож, вахта)</t>
  </si>
  <si>
    <t>Количество зданий, состояние эвакуационных путей и выходов которых не соответствуют требованиям пожарной безопасности</t>
  </si>
  <si>
    <t>Количество зданий, состояние эвакуационных путей и выходов которых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</si>
  <si>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</si>
  <si>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</si>
  <si>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</si>
  <si>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</si>
  <si>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 xml:space="preserve">Наличие прямой телефонной связи с </t>
  </si>
  <si>
    <t>МВД</t>
  </si>
  <si>
    <t>да/нет</t>
  </si>
  <si>
    <t>Количество сторожей при наличии физической охраны</t>
  </si>
  <si>
    <t>26.1.</t>
  </si>
  <si>
    <t>29.1.</t>
  </si>
  <si>
    <t>30.1.</t>
  </si>
  <si>
    <t>33.1.</t>
  </si>
  <si>
    <t>33.2.</t>
  </si>
  <si>
    <t>34.1.</t>
  </si>
  <si>
    <t>34.2.</t>
  </si>
  <si>
    <t>Наличие лицензии на ведение медицинской деятельности (№, серия, дата выдачи, срок действия)</t>
  </si>
  <si>
    <t>Увеличение стоимости нематериальных активов</t>
  </si>
  <si>
    <t>10.</t>
  </si>
  <si>
    <t>Оценка соответствия фактически предоставляемых государственных (муниципальных) услуг стандартам качества</t>
  </si>
  <si>
    <t>Тип назначения (конкурс, назначение)</t>
  </si>
  <si>
    <t>17.1.</t>
  </si>
  <si>
    <t>Количество зданий, имеющих централизованное горячее водоснабжение</t>
  </si>
  <si>
    <t>Количество зданий, имеющих металлические входные двери в здание</t>
  </si>
  <si>
    <t>Объемы потребления</t>
  </si>
  <si>
    <t>Тарифы</t>
  </si>
  <si>
    <t>спальной мебели</t>
  </si>
  <si>
    <t>технологического оборудования</t>
  </si>
  <si>
    <t>иные медицинские работники</t>
  </si>
  <si>
    <r>
      <t xml:space="preserve">Наличие </t>
    </r>
    <r>
      <rPr>
        <b/>
        <sz val="12"/>
        <rFont val="Times New Roman"/>
        <family val="1"/>
      </rPr>
      <t>физиокабинета</t>
    </r>
  </si>
  <si>
    <r>
      <t xml:space="preserve">Наличие </t>
    </r>
    <r>
      <rPr>
        <b/>
        <sz val="12"/>
        <rFont val="Times New Roman"/>
        <family val="1"/>
      </rPr>
      <t>процедурного кабинета</t>
    </r>
  </si>
  <si>
    <r>
      <t xml:space="preserve">Наличие </t>
    </r>
    <r>
      <rPr>
        <b/>
        <sz val="12"/>
        <rFont val="Times New Roman"/>
        <family val="1"/>
      </rPr>
      <t>изолятора</t>
    </r>
  </si>
  <si>
    <t>Иная техника</t>
  </si>
  <si>
    <t>1-да, 2-нет</t>
  </si>
  <si>
    <t>1-наземный,       2-спутниковый</t>
  </si>
  <si>
    <r>
      <t xml:space="preserve">Наличие </t>
    </r>
    <r>
      <rPr>
        <b/>
        <sz val="12"/>
        <rFont val="Times New Roman"/>
        <family val="1"/>
      </rPr>
      <t>стадиона (спортивной площадки)</t>
    </r>
  </si>
  <si>
    <r>
      <t xml:space="preserve">Наличие </t>
    </r>
    <r>
      <rPr>
        <b/>
        <sz val="12"/>
        <rFont val="Times New Roman"/>
        <family val="1"/>
      </rPr>
      <t>душевых</t>
    </r>
  </si>
  <si>
    <t>педагогические работники, в т.ч.</t>
  </si>
  <si>
    <t>учителя-дефектологи</t>
  </si>
  <si>
    <t>врачи</t>
  </si>
  <si>
    <t>медицинские работники</t>
  </si>
  <si>
    <t>Всего, из них</t>
  </si>
  <si>
    <t>руководящие работники, в т.ч.</t>
  </si>
  <si>
    <t>Высшая категория, в т.ч.</t>
  </si>
  <si>
    <t>I категория, в т.ч.</t>
  </si>
  <si>
    <t>II категория, в т.ч.</t>
  </si>
  <si>
    <t>Не имеют категории, в т.ч.</t>
  </si>
  <si>
    <t>Ед. измерения</t>
  </si>
  <si>
    <t>11.</t>
  </si>
  <si>
    <t xml:space="preserve"> </t>
  </si>
  <si>
    <t>Сведения о клиентах  (число мест/количество обслуженных граждан)</t>
  </si>
  <si>
    <t xml:space="preserve">Сведения о персонале </t>
  </si>
  <si>
    <t xml:space="preserve">Сведения о руководящих работниках </t>
  </si>
  <si>
    <t xml:space="preserve">Руководитель </t>
  </si>
  <si>
    <t>(название)</t>
  </si>
  <si>
    <t>Общие сведения о</t>
  </si>
  <si>
    <t>Сведения об оборудовании</t>
  </si>
  <si>
    <t>Наличие единой локальной сети</t>
  </si>
  <si>
    <t xml:space="preserve">Количество а/м </t>
  </si>
  <si>
    <t>Количество а/м для перевозки клиентов</t>
  </si>
  <si>
    <t xml:space="preserve">Количество тракторов </t>
  </si>
  <si>
    <t>мебели</t>
  </si>
  <si>
    <t>Сведения о доходах</t>
  </si>
  <si>
    <t xml:space="preserve">Услуги, предоставляемые в специальном доме для одиноких престарелых, в том числе:   </t>
  </si>
  <si>
    <t>пожизненное проживание</t>
  </si>
  <si>
    <t>временное проживание</t>
  </si>
  <si>
    <t xml:space="preserve">Сведения об инфраструктуре </t>
  </si>
  <si>
    <r>
      <t xml:space="preserve">Количество </t>
    </r>
    <r>
      <rPr>
        <b/>
        <sz val="12"/>
        <rFont val="Times New Roman"/>
        <family val="1"/>
      </rPr>
      <t>комнат отдыха</t>
    </r>
  </si>
  <si>
    <r>
      <t xml:space="preserve">Количество </t>
    </r>
    <r>
      <rPr>
        <b/>
        <sz val="12"/>
        <rFont val="Times New Roman"/>
        <family val="1"/>
      </rPr>
      <t>игровых</t>
    </r>
  </si>
  <si>
    <t xml:space="preserve">Сведения о расходах </t>
  </si>
  <si>
    <t>(название )</t>
  </si>
  <si>
    <t>отделение социального обслуживания на дому граждан пожилого возраста и инвалидов</t>
  </si>
  <si>
    <t>специализированное отделение социально-медицинского обслуживания на дому граждан пожилого возраста и инвалидов</t>
  </si>
  <si>
    <t>организационно-методическое отделение</t>
  </si>
  <si>
    <t>отделение дневного пребывания граждан пожилого возраста и инвалидов</t>
  </si>
  <si>
    <t>отделение дневного пребывания молодых инвалидов</t>
  </si>
  <si>
    <t>отделение срочного социального обслуживания</t>
  </si>
  <si>
    <t>отделение для несовершеннолетних, нуждающихся в социальной реабилитации</t>
  </si>
  <si>
    <t>отделение социальной и психологической помощи</t>
  </si>
  <si>
    <t>отделение постинтернатной адаптации и помощи женщинам, оказавшимся в трудной жизненной ситуации</t>
  </si>
  <si>
    <t>1 - имееются,                                    2 - отсутствуют,                                               3 - обеспечены в полном объеме</t>
  </si>
  <si>
    <t>В том числе:</t>
  </si>
  <si>
    <t xml:space="preserve">Их площадь </t>
  </si>
  <si>
    <r>
      <t xml:space="preserve">Наличие </t>
    </r>
    <r>
      <rPr>
        <b/>
        <sz val="12"/>
        <rFont val="Times New Roman"/>
        <family val="1"/>
      </rPr>
      <t xml:space="preserve">комнаты дежурного </t>
    </r>
  </si>
  <si>
    <t>Наименование проекта (программы)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</si>
  <si>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</si>
  <si>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</si>
  <si>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</si>
  <si>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</si>
  <si>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 xml:space="preserve">Сведения о реализуемых проектах (программах) </t>
  </si>
  <si>
    <t>Предоставляемые услуги *</t>
  </si>
  <si>
    <t xml:space="preserve">Контингент (категория) </t>
  </si>
  <si>
    <t>граждане пожилого возраста (жен. ст. 55 л.,муж. ст.60 л.), инвалиды 1,2 гр. старше 18 л., частично или полностью утратившие способность к самообслуживанию, нуждающиеся по состоянию здоровья в постоянном уходе и наблюдении</t>
  </si>
  <si>
    <t>граждане пожилого возраста (мужчины старше 60 лет и женщины старше 55 лет) и инвалиды (старше 18 лет), страдающие хроническими психическими заболеваниями и нуждающиеся в постоянном постороннем уходе</t>
  </si>
  <si>
    <t xml:space="preserve">дети-инвалиды в возрасте от 4 до 18 лет с глубокой умственной отсталостью, частично или полностью утратишие способность к самообслуживанию и нуждающиеся в постоянном постороннем уходе, бытовом обслуживании и медицинской помощи </t>
  </si>
  <si>
    <t>молодые инвалиды в возрасте от 18 до 35 лет страдающие хроническими психическими заболеваниями и нуждающиеся в постоянном постороннем уходе</t>
  </si>
  <si>
    <t>Услуги  по обеспечению содержания граждан в стационарах государственных областных  учреждений социального обслуживания населения</t>
  </si>
  <si>
    <t xml:space="preserve">При условии освобождения и передачи занимаемых ими жилых помещений - одиноко проживающие пенсионеры (жен. ст. 50 л.,муж. ст.55 л.), инвалиды ст. 50 лет, а также супр.пары и соместно проживающие близкие родственники (мать, отец, сын,дочь, родные сестры, братья) из их числа сохранившие полную или частичную способность к самообслуживанию в быту и нуждающиеся в специальной соц. защите с предост. соц.услуг и создании условий для самореализации осн.жизн. потребностей.  Без освобождения и передачи жилых помещений - пенсионеры (женщины ст. 50 лет, мужчины ст. 55 лет), проживающие в семьях и поставленные на учет в органах местного самоуправления в качестве нуждающихся в жилых помещениях, инвалиды и ветераны ВОВ, проживающие в семьях </t>
  </si>
  <si>
    <t>оказавшиеся в трудной жизненной ситуации пенсионеры (жен.старше 50 лет, муж. старше 55 лет)</t>
  </si>
  <si>
    <t xml:space="preserve">одинокие и проживающие в семьях, в которых по объективным причинам не могут временно осуществлять за ними уход, граждане пожилого возраста (жен. старше 55, муж. старше 60 лет), инвалиды 1 и 2 групп старше 18 лет, полностью или частично сохранившие способность к самообслуживанию и свободному передвижению и временно нуждающиеся в уходе </t>
  </si>
  <si>
    <t>одинокие и проживающие в семьях, в которых по объективным причинам не могут временно осуществлять за ними уход, инвалиды 1 и 2 групп в возрасте от 18 до 35 лет, полностью или частично сохранившие способность к самообслуживанию и свободному передвижению и временно нуждающиеся в уходе</t>
  </si>
  <si>
    <t>женщины и женщины с детьми, оказавшиеся в трудной жизненной ситуации</t>
  </si>
  <si>
    <t>дети-инвалиды, дети с ограниченными физическими и умственными возможностями</t>
  </si>
  <si>
    <t>несовершеннолетние, находящиеся в социально опасном положении или иной трудной жизненной ситуации</t>
  </si>
  <si>
    <t xml:space="preserve">граждане пожилого возраста (жен. ст. 55 л.,муж. ст.60 л.), инвалиды старше 18 лет, сохранившие способность к самообслуживанию и активному передвижению, не имеющие медицинских противопоказаний к зачислению на социальное обслуживание </t>
  </si>
  <si>
    <t>инвалиды в возрасте от 18 до 35 лет с отклонениями в умственном и физическом развитии, нуждающие в посторонней помощи</t>
  </si>
  <si>
    <t xml:space="preserve">одинокие и имеющие родственников, которые по объективным причинам не могут обеспечить им помощь и уход (одинокие супружеские пары), граждане пожилого возраста (жен. старше 55, муж. старше 60 лет), инвалиды,частично утратившие способность к самообслуживанию </t>
  </si>
  <si>
    <t>одинокие и имеющие родственников, которые по объективным причинам не могут обеспечить им помощь и уход (одинокие супружеские пары), граждане пожилого возраста (жен. старше 55, муж. старше 60 лет), инвалиды старше 18 лет, нуждающиеся в надомных услугах, страдающие психическими растройствами (в стадии ремиссии), туберкулезом (за исключением активной формы), тяжелыми заболеваниями (в т.ч. онкологическими) в поздних стадиях, за исключением заболеваний, являющихся противопоказанием к социальному обслуживанию</t>
  </si>
  <si>
    <t>Услуги государственных областных учреждений  социального обслуживания населения  "Социального такси"</t>
  </si>
  <si>
    <t xml:space="preserve">Одиноко проживающие: инвалиды 1 2 групп, супружеские пары из их числа, дети-инвалиды, граждане в возрасте 80 лет и старше, при наличии свободного времени в графике движения в день выполнения заказа, другие граждане в возрасте жен. старше 55, муж. ст.60 лет, имеющие ограничения к передвижению </t>
  </si>
  <si>
    <t>Услуги  государственных областных учреждений  социального обслуживания населения  по адаптивной  физкультуре</t>
  </si>
  <si>
    <t>Услуги  государственных областных учреждений  социального обслуживания населения  по социальному патронажу (патронату)</t>
  </si>
  <si>
    <t xml:space="preserve">женщины, семьи с несовершеннолетними детьми, дети от 3 до 18 лет, находящиеся в социально опасном положении </t>
  </si>
  <si>
    <t>дети-инвалиды, дети с ограниченными умственными и физическими возможностями</t>
  </si>
  <si>
    <t>граждане от 18 до 23 лет, являющиеся выпускниками  интернатных учреждений, оказавшиеся в трудной жизненной ситуации;</t>
  </si>
  <si>
    <t>Консультативные услуги и экстренная психологическая помощь по телефону в государственных областных учреждениях социального обслуживания населения</t>
  </si>
  <si>
    <t>Граждане, в том числе несовершеннолетние, находящиеся в трудной жизненной ситуации</t>
  </si>
  <si>
    <t>Услуги по предоставлению психолого-педагогической и социально-психологической помощи</t>
  </si>
  <si>
    <t>Услуги государственных областных учреждений  социального обслуживания населения  по предоставлению в прокат технических средств реабилитации для граждан с нарушениями опорно-двигательных функций</t>
  </si>
  <si>
    <t>находящиеся в трудной жизненной ситуации (жен. старше 55, муж. старше 60 лет), инвалиды старше 18 лет с нарушениями опорно-двигательных функций</t>
  </si>
  <si>
    <t>Услуги государственных областных учреждений  социального обслуживания населения по предоставлению срочного социального обслуживания</t>
  </si>
  <si>
    <t xml:space="preserve">Граждане, находящиеся в трудной жизненной ситуации; лица без определенного места жительства; лица, освободившиеся из мест лишения свободы                                           </t>
  </si>
  <si>
    <t>Услуги государственных областных усчреждений социального обслуживания предоставляемые выездной социальной бригадой</t>
  </si>
  <si>
    <t xml:space="preserve"> находящиеся в трудной жизненной ситуации (жен. старше 55, муж. старше 60 лет), инвалиды сташе 18 лет,частично утратившие способность к самообслуживанию, лица без определенного места жительства и лица, освободившиеся из мест лишения свободы</t>
  </si>
  <si>
    <t>отделение милосердия</t>
  </si>
  <si>
    <t>специальное отделение</t>
  </si>
  <si>
    <t>Стационарное учреждение социального обслуживания, всего</t>
  </si>
  <si>
    <r>
      <t>Учреждение, оказывающее комплексные услуги населению</t>
    </r>
    <r>
      <rPr>
        <sz val="12"/>
        <rFont val="Times New Roman"/>
        <family val="1"/>
      </rPr>
      <t xml:space="preserve"> </t>
    </r>
  </si>
  <si>
    <t>Специализированные учреждения для несовершеннолетних</t>
  </si>
  <si>
    <t>Специальный дом для одиноких престарелых</t>
  </si>
  <si>
    <t>Отделения  временного проживания для граждан пожилого возраста и инвалидов</t>
  </si>
  <si>
    <t>3</t>
  </si>
  <si>
    <t>4</t>
  </si>
  <si>
    <t>отделение социальной реабилитации</t>
  </si>
  <si>
    <t>отделение по перевозке несовершеннолетних</t>
  </si>
  <si>
    <t>приемное отделение</t>
  </si>
  <si>
    <t>отделение  социальной  реабилитации</t>
  </si>
  <si>
    <t>отделение психолого-педагогической помощи</t>
  </si>
  <si>
    <t>отделение социально-правовой помощи</t>
  </si>
  <si>
    <t>отделение временного проживания молодых инвалидов</t>
  </si>
  <si>
    <t>отделение временного проживания граждан пожилого возраста</t>
  </si>
  <si>
    <t>медицинские работники, в  т.ч.</t>
  </si>
  <si>
    <t>социальные работники</t>
  </si>
  <si>
    <t>специалисты по социальной работе</t>
  </si>
  <si>
    <t>медицинские сестры</t>
  </si>
  <si>
    <t>руководители структурных подрзделений</t>
  </si>
  <si>
    <t>учителя-логопеды (логопеды)</t>
  </si>
  <si>
    <t>педагоги-психологи (психологи)</t>
  </si>
  <si>
    <t xml:space="preserve">младший медицинский персонал </t>
  </si>
  <si>
    <r>
      <t xml:space="preserve">Наличие </t>
    </r>
    <r>
      <rPr>
        <b/>
        <sz val="12"/>
        <rFont val="Times New Roman"/>
        <family val="1"/>
      </rPr>
      <t xml:space="preserve">зала ЛФК </t>
    </r>
  </si>
  <si>
    <r>
      <t xml:space="preserve">Наличие </t>
    </r>
    <r>
      <rPr>
        <b/>
        <sz val="12"/>
        <rFont val="Times New Roman"/>
        <family val="1"/>
      </rPr>
      <t xml:space="preserve">актового </t>
    </r>
  </si>
  <si>
    <r>
      <t xml:space="preserve">Наличие </t>
    </r>
    <r>
      <rPr>
        <b/>
        <sz val="12"/>
        <rFont val="Times New Roman"/>
        <family val="1"/>
      </rPr>
      <t xml:space="preserve">библиотеки </t>
    </r>
  </si>
  <si>
    <r>
      <t xml:space="preserve">Наличие </t>
    </r>
    <r>
      <rPr>
        <b/>
        <sz val="12"/>
        <rFont val="Times New Roman"/>
        <family val="1"/>
      </rPr>
      <t xml:space="preserve">кабинета врача </t>
    </r>
  </si>
  <si>
    <r>
      <t xml:space="preserve">Наличие </t>
    </r>
    <r>
      <rPr>
        <b/>
        <sz val="12"/>
        <rFont val="Times New Roman"/>
        <family val="1"/>
      </rPr>
      <t>кабинета медицинской сестры</t>
    </r>
  </si>
  <si>
    <t xml:space="preserve">Другие помещения </t>
  </si>
  <si>
    <t>Наличие квартир</t>
  </si>
  <si>
    <t xml:space="preserve">Из них используются клиентами </t>
  </si>
  <si>
    <t>отделение реабилитации несовершеннолетних с ограниченными физическими и умственными возможностями</t>
  </si>
  <si>
    <t>Сведения о взысканиях</t>
  </si>
  <si>
    <t>психоневрологическое отделение №1</t>
  </si>
  <si>
    <t>психоневрологическое отделение № 2</t>
  </si>
  <si>
    <t>психоневрологическое отделение № 3</t>
  </si>
  <si>
    <t>служба "Социальное такси"</t>
  </si>
  <si>
    <t>кабинет адаптивной физкультуры</t>
  </si>
  <si>
    <t>3.1.</t>
  </si>
  <si>
    <t>3.2.</t>
  </si>
  <si>
    <t>3.2.1.</t>
  </si>
  <si>
    <t>3.3.</t>
  </si>
  <si>
    <t>3.4.</t>
  </si>
  <si>
    <t>3.4.1.</t>
  </si>
  <si>
    <t>3.4.2.</t>
  </si>
  <si>
    <t>3.4.3.</t>
  </si>
  <si>
    <t>выездная социальная бригада</t>
  </si>
  <si>
    <t>прокат технических средств реабилитации для граждан с нарушениями опорно-двигательных функций</t>
  </si>
  <si>
    <t>3.5.</t>
  </si>
  <si>
    <t>3.6.</t>
  </si>
  <si>
    <t>3.7.</t>
  </si>
  <si>
    <t>3.8.</t>
  </si>
  <si>
    <t>3.9</t>
  </si>
  <si>
    <t>3.10</t>
  </si>
  <si>
    <t>3.11</t>
  </si>
  <si>
    <t>3.12.</t>
  </si>
  <si>
    <t>4.4.</t>
  </si>
  <si>
    <t>4.5.</t>
  </si>
  <si>
    <t>4.6.</t>
  </si>
  <si>
    <t>Число мест в отделении</t>
  </si>
  <si>
    <t>Заместитель руководителя*</t>
  </si>
  <si>
    <t>Другая техника*</t>
  </si>
  <si>
    <t>8.3.</t>
  </si>
  <si>
    <t>15.1.</t>
  </si>
  <si>
    <t>25.1.</t>
  </si>
  <si>
    <t>28.1.</t>
  </si>
  <si>
    <t>30.2.</t>
  </si>
  <si>
    <t>30.3.</t>
  </si>
  <si>
    <t>32.1.</t>
  </si>
  <si>
    <t>32.2.</t>
  </si>
  <si>
    <t>33.3.</t>
  </si>
  <si>
    <t>33.4.</t>
  </si>
  <si>
    <t>59.1.</t>
  </si>
  <si>
    <t>59.2.</t>
  </si>
  <si>
    <t>59.3.</t>
  </si>
  <si>
    <r>
      <t xml:space="preserve">Количество </t>
    </r>
    <r>
      <rPr>
        <b/>
        <sz val="12"/>
        <rFont val="Times New Roman"/>
        <family val="1"/>
      </rPr>
      <t>комнат (кабинетов)</t>
    </r>
    <r>
      <rPr>
        <sz val="12"/>
        <rFont val="Times New Roman"/>
        <family val="1"/>
      </rPr>
      <t xml:space="preserve"> </t>
    </r>
  </si>
  <si>
    <r>
      <t xml:space="preserve">Количество </t>
    </r>
    <r>
      <rPr>
        <b/>
        <sz val="12"/>
        <rFont val="Times New Roman"/>
        <family val="1"/>
      </rPr>
      <t xml:space="preserve">учебных комнат (классов) </t>
    </r>
  </si>
  <si>
    <r>
      <t xml:space="preserve">Количество </t>
    </r>
    <r>
      <rPr>
        <b/>
        <sz val="12"/>
        <rFont val="Times New Roman"/>
        <family val="1"/>
      </rPr>
      <t>компьютерных классов</t>
    </r>
  </si>
  <si>
    <r>
      <t xml:space="preserve">Наличие </t>
    </r>
    <r>
      <rPr>
        <b/>
        <sz val="12"/>
        <rFont val="Times New Roman"/>
        <family val="1"/>
      </rPr>
      <t>спальных комнат</t>
    </r>
  </si>
  <si>
    <t>18.1.</t>
  </si>
  <si>
    <t>Сайт учреждения (при наличии)</t>
  </si>
  <si>
    <t>Документы, дающие право дятельности (реквизиты)</t>
  </si>
  <si>
    <t>Уровень утверждения (областной, муниципальный, ведомственый, межведомственный, внебюджетный)</t>
  </si>
  <si>
    <t xml:space="preserve"> Главный бухгалтер</t>
  </si>
  <si>
    <t>* заполняется по каждому заместителю</t>
  </si>
  <si>
    <t>Сведеня о поощрениях, награждениях                                (за последний год)</t>
  </si>
  <si>
    <t>м. куб.</t>
  </si>
  <si>
    <t>Площадь зданий (по каждому зданию)</t>
  </si>
  <si>
    <t>Год постройки (по каждому зданию)</t>
  </si>
  <si>
    <t>Этажность (по каждому зданию)</t>
  </si>
  <si>
    <t>Количество работающих пенсионеров (физические лица)</t>
  </si>
  <si>
    <t>на осуществление медицинской деятельности</t>
  </si>
  <si>
    <t>назначение</t>
  </si>
  <si>
    <t xml:space="preserve"> -</t>
  </si>
  <si>
    <t>3.13.</t>
  </si>
  <si>
    <t>отделение профилактики безнадзорности, социального сиротства несовершеннолетних</t>
  </si>
  <si>
    <t>отделение помощи женщинам, оказавщимся в трудной жизненной ситуации</t>
  </si>
  <si>
    <t xml:space="preserve">Сведения об оказании государственных услуг </t>
  </si>
  <si>
    <t>Семьи, семьи с детьми, нуждающиеся в психолого-педагогической и социально-психологической помощи</t>
  </si>
  <si>
    <t>3.14</t>
  </si>
  <si>
    <t>отделение постинтернатной адаптации</t>
  </si>
  <si>
    <t>3.15</t>
  </si>
  <si>
    <t>-</t>
  </si>
  <si>
    <t>Общие сведения об ГОБУСОН</t>
  </si>
  <si>
    <t>Сведения об оказании государственных услуг ГОБУСОН</t>
  </si>
  <si>
    <t>Сведения о клиентах ГОБУСОН</t>
  </si>
  <si>
    <t>Сведения о персонале ГОБУСОН</t>
  </si>
  <si>
    <t>Сведения о руководящих работниках ГОБУСОН</t>
  </si>
  <si>
    <t>Сведения об инфраструктуре ГОБУСОН</t>
  </si>
  <si>
    <t>Сведения об оборудовании ГОБУСОН</t>
  </si>
  <si>
    <t>Сведения о стоимости и износе материальных средств ГОБУСОН</t>
  </si>
  <si>
    <t>Сведения о доходах ГОБУСОН</t>
  </si>
  <si>
    <t>Сведения о расходах ГОБУСОН</t>
  </si>
  <si>
    <t>Бюджетное учреждение</t>
  </si>
  <si>
    <t>руководители структурных подразделений</t>
  </si>
  <si>
    <t>Мбит/с</t>
  </si>
  <si>
    <t>нет</t>
  </si>
  <si>
    <t>бессрочно</t>
  </si>
  <si>
    <t>Министерство социального развития Мурманской области</t>
  </si>
  <si>
    <t>Предоставление социального обслуживания в полустационарной форме</t>
  </si>
  <si>
    <r>
      <t xml:space="preserve">Госзадание </t>
    </r>
    <r>
      <rPr>
        <b/>
        <sz val="8"/>
        <rFont val="Times New Roman"/>
        <family val="1"/>
      </rPr>
      <t>(чел, среднегодовое)</t>
    </r>
  </si>
  <si>
    <t xml:space="preserve">Показатель исполнения госзадания  на 01.07.2016 </t>
  </si>
  <si>
    <t>граждане, обратившиеся в службу "Детский телефон даверия"</t>
  </si>
  <si>
    <t>Предоставление социального обслуживания в форме на дому (очно)</t>
  </si>
  <si>
    <t>Предоставление социального обслуживания в форме на дому (заочно)</t>
  </si>
  <si>
    <t>граждане получившие социальные услуги</t>
  </si>
  <si>
    <t>Сведения о выполняемых работах</t>
  </si>
  <si>
    <t>Предоставление консультационных и методических услуг</t>
  </si>
  <si>
    <t>Описание работы</t>
  </si>
  <si>
    <t>КБК</t>
  </si>
  <si>
    <t>Наименование показателя</t>
  </si>
  <si>
    <t>Доходы от оказания платных услуг</t>
  </si>
  <si>
    <t>Субсидии на выполнение госзадания, всего</t>
  </si>
  <si>
    <t>Поступления, всего</t>
  </si>
  <si>
    <t>в том числе:</t>
  </si>
  <si>
    <t>На оказание государственных услуг</t>
  </si>
  <si>
    <t>Целевые субсидии</t>
  </si>
  <si>
    <t>Иные поступления</t>
  </si>
  <si>
    <t>Код по бюджетной классификации РФ</t>
  </si>
  <si>
    <t>Поступления от доходов, всего:</t>
  </si>
  <si>
    <t>х</t>
  </si>
  <si>
    <t>Доходы от собственности</t>
  </si>
  <si>
    <t>Доходы от оказания услуг, работ, всего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</si>
  <si>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</si>
  <si>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(очно)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</si>
  <si>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(заочно)</t>
  </si>
  <si>
    <t>дополнительные платные  услуги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</si>
  <si>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</si>
  <si>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</si>
  <si>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</si>
  <si>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</si>
  <si>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</si>
  <si>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</si>
  <si>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</si>
  <si>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</si>
  <si>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из них:</t>
  </si>
  <si>
    <t xml:space="preserve">  оплата труда </t>
  </si>
  <si>
    <t xml:space="preserve">  прочие выплаты</t>
  </si>
  <si>
    <t xml:space="preserve">  начисления на выплаты по оплате труда</t>
  </si>
  <si>
    <t>Социальные и иные выплаты населению, всего</t>
  </si>
  <si>
    <t xml:space="preserve">       оплата работ, услуг</t>
  </si>
  <si>
    <t>Уплату налогов, сборов и иных платежей, всего</t>
  </si>
  <si>
    <t xml:space="preserve">  земельный налог, налог на имущество</t>
  </si>
  <si>
    <t>транспортный налог, прочие налоги, сборы</t>
  </si>
  <si>
    <t xml:space="preserve">       иные платежи</t>
  </si>
  <si>
    <t>Безвозмездные перечисления организациям</t>
  </si>
  <si>
    <t>Прочие расходы (кроме расходов на закупку товаров, работ, услуг)</t>
  </si>
  <si>
    <t>% исполнения</t>
  </si>
  <si>
    <t>Оплата труда и начисления на выплаты по оплате труда, всего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</si>
  <si>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</si>
  <si>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</si>
  <si>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</si>
  <si>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</si>
  <si>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</si>
  <si>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</si>
  <si>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</si>
  <si>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</si>
  <si>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</si>
  <si>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Выплаты учреждения, всего</t>
  </si>
  <si>
    <t>в том, числе:</t>
  </si>
  <si>
    <t xml:space="preserve">Заработная плата </t>
  </si>
  <si>
    <t>Оплата работ (услуг) всего</t>
  </si>
  <si>
    <t>Арендная плата за пользованием имущества</t>
  </si>
  <si>
    <t>Работы (услуги) по содержанию имущества</t>
  </si>
  <si>
    <t>Прочие работы (услуги)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</si>
  <si>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</si>
  <si>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организациям, всего:</t>
  </si>
  <si>
    <t>Социальное обеспечение, всего</t>
  </si>
  <si>
    <t>Поступления нефинансовых активов, всего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</si>
  <si>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</si>
  <si>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</si>
  <si>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</si>
  <si>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ценных бумаг акций и иных форм участия в капитале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</si>
  <si>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</si>
  <si>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</si>
  <si>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логопеды</t>
  </si>
  <si>
    <t>психологи</t>
  </si>
  <si>
    <t>Паспорт государственного областного бюджетного учреждения социального обслуживания населения                                                                                              "Социальный приют для детей и подростков "Берегиня" Кольского района"</t>
  </si>
  <si>
    <t>ГОБУСОН "Социальный приют для детей и подростков "Берегиня" Кольского района"</t>
  </si>
  <si>
    <t>Государственное областное бюджетное учреждение социального обслуживания населения "Социальный приют для детей и подростков "Берегиня" Кольского района"</t>
  </si>
  <si>
    <t>184367, Мурманская область, Кольский район, пгт. Кильдинстрой, ул. Набережная, д. 12</t>
  </si>
  <si>
    <t>8(815-53) 94-379</t>
  </si>
  <si>
    <t xml:space="preserve"> info@bereginya51.ru</t>
  </si>
  <si>
    <t xml:space="preserve"> bereginya51.ru</t>
  </si>
  <si>
    <t>Андреева Алевтина Васильевна</t>
  </si>
  <si>
    <t>Петрова Юлия Александровна</t>
  </si>
  <si>
    <t>Величко Светлана Николаевна</t>
  </si>
  <si>
    <t>8(815-53) 94-333</t>
  </si>
  <si>
    <t>приказ Министерства социального развития Мурманской области  от 29.07.2015 № 379, согласован письмом Министерства имущественных отношений Мурманской области от 29.07.2015 № 19-03/3750-ВС</t>
  </si>
  <si>
    <t>1035100047290, дата присвоения ОГРН 21.01.2003</t>
  </si>
  <si>
    <t>серия ФС-11 № ФС-51-01-000520</t>
  </si>
  <si>
    <t>от 02.04.2009 серия 51-АВ № 122997 (здание, расположенное по адресу: 184367, Мурманская область, Кольский район, пгт. Кильдинстрой, ул. Набережная, д. 12)</t>
  </si>
  <si>
    <t>от 27.04.2009 серия 51-АВ № 122565 (земельный участок, расположенный по адресу: 184367, Мурманская область, Кольский район, пгт. Кильдинстрой, ул. Набережная, д. 12)</t>
  </si>
  <si>
    <t xml:space="preserve">ГОБУСОН "Социальный приют для детей и подростков "Берегиня" Кольского района"" </t>
  </si>
  <si>
    <t>Сведения о стоимости и износе нефинансовых активов</t>
  </si>
  <si>
    <t>Государственная программа "Социальная поддержка граждан"</t>
  </si>
  <si>
    <t>Областной</t>
  </si>
  <si>
    <t>Удовлетворительное</t>
  </si>
  <si>
    <t xml:space="preserve">01.01.2013  - 31.12.2020 </t>
  </si>
  <si>
    <t>серия ФС-11 № ФС-51-01-000520, дата выдачи 25.06.2009, бессрочно</t>
  </si>
  <si>
    <t>здание социальный приют для детей и подростков "Берегиня" и часть здания - прачечная, расположенные по адресу:  Мурманская область, Кольский район, пгт. Кильдинстрой, ул. Набережная, д. 12</t>
  </si>
  <si>
    <t>здание приюта</t>
  </si>
  <si>
    <t>часть здания - прачечная</t>
  </si>
  <si>
    <t>04.06.2012, бессрочно</t>
  </si>
  <si>
    <t>Количество комнат для индивидуальных занятий со специалистом (кабинет педагога-психолога)</t>
  </si>
  <si>
    <r>
      <t xml:space="preserve">Количество </t>
    </r>
    <r>
      <rPr>
        <b/>
        <sz val="12"/>
        <rFont val="Times New Roman"/>
        <family val="1"/>
      </rPr>
      <t>мастерских (кабинет творчества)</t>
    </r>
  </si>
  <si>
    <t>12.1</t>
  </si>
  <si>
    <t>12.2</t>
  </si>
  <si>
    <t>12.3</t>
  </si>
  <si>
    <t>1.13</t>
  </si>
  <si>
    <t>1.15</t>
  </si>
  <si>
    <t>1.14</t>
  </si>
  <si>
    <t>1995 год в соответствии с  Постановлением администрации Кольского района Мурманской области от 13.07.1995 № 324, принято в государственную собственность Мурманской области в соответствии с решением Совета депутатов муниципального образования Кольский район Мурманской области от 30.11.2006 № 9/5  постановлением Правительства Мурманской области от 18.12.2006 № 492 - ПП</t>
  </si>
  <si>
    <t>педагог-психолог</t>
  </si>
  <si>
    <t>Министерство экономического развития Мурманской области</t>
  </si>
  <si>
    <t>Уровень квалификации                                             (физические лица)</t>
  </si>
  <si>
    <t>89.8</t>
  </si>
  <si>
    <t>Данные на 01.01.2017</t>
  </si>
  <si>
    <t>Данные на 01.07.2017</t>
  </si>
  <si>
    <t>врач-специалист (педиатр)</t>
  </si>
  <si>
    <t>фактически на 01.07.2017</t>
  </si>
  <si>
    <t>фактически в 2016</t>
  </si>
  <si>
    <t>фактически   на 01.01.2017</t>
  </si>
  <si>
    <t>на 01.01.2017</t>
  </si>
  <si>
    <t>на 01.07.2017</t>
  </si>
  <si>
    <t>Показатель на отчетную дату (01.07.2017)</t>
  </si>
  <si>
    <t>2016 ПФХД, тыс. руб.</t>
  </si>
  <si>
    <t>ПФХД 01.07.2017, тыс. руб.</t>
  </si>
  <si>
    <t>ПФХД 2016, тыс. руб.</t>
  </si>
  <si>
    <t xml:space="preserve">На уплату налогов </t>
  </si>
  <si>
    <t>1) Почетная грамота Министерства социального развития Мурманской области  (приказ Министерства социального развития Мурманской области от 27.05.2016 № 406)                        2) Почетная грамота Главы администрации Кольского района (Постановление Администрации Кольского района мурманской области от 30.05.2017 № 647)</t>
  </si>
  <si>
    <t>Областной бюджет</t>
  </si>
  <si>
    <t xml:space="preserve">Показатель исполнения госзадания  на 01.07.2017 </t>
  </si>
  <si>
    <t>Численность обслуженных (чел.) за период 2016 года</t>
  </si>
  <si>
    <t>Численность обслуженных (чел.) по состоянию на 01.07.2017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</si>
</sst>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#,##0.0"/>
    <numFmt numFmtId="187" formatCode="0.0"/>
    <numFmt numFmtId="188" formatCode="0.000"/>
    <numFmt numFmtId="189" formatCode="#,##0.000"/>
    <numFmt numFmtId="190" formatCode="#,##0.0000"/>
    <numFmt numFmtId="191" formatCode="0.0%"/>
    <numFmt numFmtId="192" formatCode="0.000%"/>
  </numFmts>
  <fonts count="6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5" fillId="0" borderId="10" xfId="42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8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wrapText="1"/>
    </xf>
    <xf numFmtId="186" fontId="3" fillId="0" borderId="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 indent="2"/>
    </xf>
    <xf numFmtId="4" fontId="5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top"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85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4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 applyProtection="1">
      <alignment horizontal="center" vertical="top"/>
      <protection locked="0"/>
    </xf>
    <xf numFmtId="0" fontId="15" fillId="34" borderId="11" xfId="0" applyFont="1" applyFill="1" applyBorder="1" applyAlignment="1" applyProtection="1">
      <alignment horizontal="center" vertical="top"/>
      <protection locked="0"/>
    </xf>
    <xf numFmtId="49" fontId="2" fillId="34" borderId="12" xfId="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left"/>
      <protection locked="0"/>
    </xf>
    <xf numFmtId="0" fontId="38" fillId="3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3" fillId="34" borderId="12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187" fontId="2" fillId="34" borderId="10" xfId="0" applyNumberFormat="1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>
      <alignment horizontal="left" vertical="center" wrapText="1" indent="2"/>
    </xf>
    <xf numFmtId="0" fontId="7" fillId="34" borderId="11" xfId="0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4" fontId="57" fillId="34" borderId="10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8" fontId="2" fillId="34" borderId="0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9" fontId="7" fillId="0" borderId="10" xfId="57" applyFont="1" applyBorder="1" applyAlignment="1">
      <alignment horizontal="center" vertical="center" wrapText="1"/>
    </xf>
    <xf numFmtId="191" fontId="7" fillId="0" borderId="10" xfId="57" applyNumberFormat="1" applyFont="1" applyBorder="1" applyAlignment="1">
      <alignment horizontal="center" vertical="center" wrapText="1"/>
    </xf>
    <xf numFmtId="9" fontId="7" fillId="0" borderId="10" xfId="57" applyNumberFormat="1" applyFont="1" applyBorder="1" applyAlignment="1">
      <alignment horizontal="center" vertical="center" wrapText="1"/>
    </xf>
    <xf numFmtId="9" fontId="57" fillId="0" borderId="10" xfId="57" applyFont="1" applyFill="1" applyBorder="1" applyAlignment="1">
      <alignment horizontal="center" vertical="center"/>
    </xf>
    <xf numFmtId="9" fontId="59" fillId="0" borderId="10" xfId="57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6" fontId="2" fillId="34" borderId="10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9" fontId="12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center"/>
    </xf>
    <xf numFmtId="14" fontId="2" fillId="0" borderId="12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34" borderId="12" xfId="0" applyFont="1" applyFill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psd.murmansk@yandex.ru" TargetMode="External" /><Relationship Id="rId2" Type="http://schemas.openxmlformats.org/officeDocument/2006/relationships/hyperlink" Target="http://mcspsd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6:K24"/>
  <sheetViews>
    <sheetView zoomScaleSheetLayoutView="190" zoomScalePageLayoutView="0" workbookViewId="0" topLeftCell="A13">
      <selection activeCell="J24" sqref="J24"/>
    </sheetView>
  </sheetViews>
  <sheetFormatPr defaultColWidth="9.00390625" defaultRowHeight="12.75"/>
  <cols>
    <col min="1" max="1" width="9.00390625" style="10" customWidth="1"/>
    <col min="2" max="16384" width="9.125" style="10" customWidth="1"/>
  </cols>
  <sheetData>
    <row r="4" ht="2.25" customHeight="1"/>
    <row r="5" ht="20.25" customHeight="1"/>
    <row r="6" spans="2:11" ht="84" customHeight="1">
      <c r="B6" s="218" t="s">
        <v>527</v>
      </c>
      <c r="C6" s="219"/>
      <c r="D6" s="219"/>
      <c r="E6" s="219"/>
      <c r="F6" s="219"/>
      <c r="G6" s="219"/>
      <c r="H6" s="219"/>
      <c r="I6" s="219"/>
      <c r="J6" s="219"/>
      <c r="K6" s="219"/>
    </row>
    <row r="8" spans="2:11" ht="43.5" customHeight="1">
      <c r="B8" s="220" t="s">
        <v>528</v>
      </c>
      <c r="C8" s="221"/>
      <c r="D8" s="221"/>
      <c r="E8" s="221"/>
      <c r="F8" s="221"/>
      <c r="G8" s="221"/>
      <c r="H8" s="221"/>
      <c r="I8" s="221"/>
      <c r="J8" s="221"/>
      <c r="K8" s="221"/>
    </row>
    <row r="9" spans="2:11" s="2" customFormat="1" ht="12.75">
      <c r="B9" s="222" t="s">
        <v>258</v>
      </c>
      <c r="C9" s="223"/>
      <c r="D9" s="223"/>
      <c r="E9" s="223"/>
      <c r="F9" s="223"/>
      <c r="G9" s="223"/>
      <c r="H9" s="223"/>
      <c r="I9" s="223"/>
      <c r="J9" s="223"/>
      <c r="K9" s="223"/>
    </row>
    <row r="13" ht="18.75">
      <c r="B13" s="10" t="s">
        <v>49</v>
      </c>
    </row>
    <row r="14" spans="2:3" ht="18.75">
      <c r="B14" s="11" t="s">
        <v>21</v>
      </c>
      <c r="C14" s="12" t="s">
        <v>433</v>
      </c>
    </row>
    <row r="15" spans="2:3" ht="18.75">
      <c r="B15" s="11" t="s">
        <v>22</v>
      </c>
      <c r="C15" s="12" t="s">
        <v>434</v>
      </c>
    </row>
    <row r="16" spans="2:3" ht="18.75">
      <c r="B16" s="11" t="s">
        <v>50</v>
      </c>
      <c r="C16" s="12" t="s">
        <v>435</v>
      </c>
    </row>
    <row r="17" spans="2:3" ht="18.75">
      <c r="B17" s="11" t="s">
        <v>51</v>
      </c>
      <c r="C17" s="12" t="s">
        <v>436</v>
      </c>
    </row>
    <row r="18" spans="2:3" ht="18.75">
      <c r="B18" s="11" t="s">
        <v>52</v>
      </c>
      <c r="C18" s="12" t="s">
        <v>437</v>
      </c>
    </row>
    <row r="19" spans="2:3" ht="18.75">
      <c r="B19" s="11" t="s">
        <v>142</v>
      </c>
      <c r="C19" s="12" t="s">
        <v>438</v>
      </c>
    </row>
    <row r="20" spans="2:3" ht="18.75">
      <c r="B20" s="11" t="s">
        <v>143</v>
      </c>
      <c r="C20" s="12" t="s">
        <v>439</v>
      </c>
    </row>
    <row r="21" spans="2:3" ht="18.75">
      <c r="B21" s="11" t="s">
        <v>144</v>
      </c>
      <c r="C21" s="12" t="s">
        <v>12</v>
      </c>
    </row>
    <row r="22" spans="2:3" ht="18.75">
      <c r="B22" s="11" t="s">
        <v>180</v>
      </c>
      <c r="C22" s="12" t="s">
        <v>440</v>
      </c>
    </row>
    <row r="23" spans="2:3" ht="18.75">
      <c r="B23" s="11" t="s">
        <v>222</v>
      </c>
      <c r="C23" s="12" t="s">
        <v>441</v>
      </c>
    </row>
    <row r="24" spans="2:3" ht="18.75">
      <c r="B24" s="11" t="s">
        <v>252</v>
      </c>
      <c r="C24" s="12" t="s">
        <v>442</v>
      </c>
    </row>
  </sheetData>
  <sheetProtection/>
  <mergeCells count="3">
    <mergeCell ref="B6:K6"/>
    <mergeCell ref="B8:K8"/>
    <mergeCell ref="B9:K9"/>
  </mergeCells>
  <hyperlinks>
    <hyperlink ref="C14" location="'Общие сведения'!C6" display="Общие сведения об ОУ"/>
    <hyperlink ref="C16" location="Контингент!D30" display="Сведения о контингенте обучающихся в ОУ"/>
    <hyperlink ref="C17" location="Штаты!D3" display="Сведения о персонале ОУ"/>
    <hyperlink ref="C19" location="Инфраструктура!D7" display="Сведения о потреблении коммунальных услуг"/>
    <hyperlink ref="C20:C23" location="Инфраструктура!D7" display="Сведения о потреблении коммунальных услуг"/>
    <hyperlink ref="C20" location="Оборудование!D7" display="Сведения об оборудовании ОУ"/>
    <hyperlink ref="C21" location="'Коммунальные услуги'!D7" display="Сведения о потреблении коммунальных услуг"/>
    <hyperlink ref="C22" location="Износ!D6" display="Сведения о стоимости и износе материальных средств ОУ"/>
    <hyperlink ref="C23" location="Доходы!E8" display="Сведения о доходах ОУ"/>
    <hyperlink ref="C18" location="Руководители!D7" display="Сведения о руководящих работниках ОУ"/>
    <hyperlink ref="C24" location="Расходы!E10" display="Сведения о расходах ОУ"/>
    <hyperlink ref="C15" location="'Общие сведения'!C6" display="Общие сведения об ОУ"/>
  </hyperlinks>
  <printOptions/>
  <pageMargins left="0.7874015748031497" right="0.5905511811023623" top="0.5905511811023623" bottom="0.5905511811023623" header="0.5118110236220472" footer="0.511811023622047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6.875" style="0" bestFit="1" customWidth="1"/>
    <col min="2" max="2" width="52.625" style="0" bestFit="1" customWidth="1"/>
    <col min="3" max="3" width="16.00390625" style="0" customWidth="1"/>
    <col min="4" max="4" width="21.625" style="0" customWidth="1"/>
    <col min="5" max="5" width="21.25390625" style="0" customWidth="1"/>
  </cols>
  <sheetData>
    <row r="1" spans="1:3" ht="15.75">
      <c r="A1" s="224" t="s">
        <v>544</v>
      </c>
      <c r="B1" s="224"/>
      <c r="C1" s="224"/>
    </row>
    <row r="2" spans="1:3" ht="39.75" customHeight="1">
      <c r="A2" s="261" t="s">
        <v>528</v>
      </c>
      <c r="B2" s="261"/>
      <c r="C2" s="261"/>
    </row>
    <row r="3" spans="1:3" ht="12.75">
      <c r="A3" s="226" t="s">
        <v>258</v>
      </c>
      <c r="B3" s="226"/>
      <c r="C3" s="226"/>
    </row>
    <row r="4" spans="1:3" ht="15.75">
      <c r="A4" s="1"/>
      <c r="B4" s="1"/>
      <c r="C4" s="1"/>
    </row>
    <row r="5" spans="1:5" ht="15.75">
      <c r="A5" s="3" t="s">
        <v>0</v>
      </c>
      <c r="B5" s="3" t="s">
        <v>1</v>
      </c>
      <c r="C5" s="3" t="s">
        <v>2</v>
      </c>
      <c r="D5" s="190" t="s">
        <v>573</v>
      </c>
      <c r="E5" s="190" t="s">
        <v>574</v>
      </c>
    </row>
    <row r="6" spans="1:5" ht="15.75">
      <c r="A6" s="4">
        <v>1</v>
      </c>
      <c r="B6" s="26" t="s">
        <v>119</v>
      </c>
      <c r="C6" s="4" t="s">
        <v>122</v>
      </c>
      <c r="D6" s="210">
        <v>8809.2</v>
      </c>
      <c r="E6" s="210">
        <v>8809.2</v>
      </c>
    </row>
    <row r="7" spans="1:5" ht="15.75">
      <c r="A7" s="4">
        <v>2</v>
      </c>
      <c r="B7" s="26" t="s">
        <v>120</v>
      </c>
      <c r="C7" s="4" t="s">
        <v>123</v>
      </c>
      <c r="D7" s="210">
        <v>45.1</v>
      </c>
      <c r="E7" s="210">
        <v>45.8</v>
      </c>
    </row>
    <row r="8" spans="1:5" ht="15.75">
      <c r="A8" s="4">
        <v>3</v>
      </c>
      <c r="B8" s="26" t="s">
        <v>121</v>
      </c>
      <c r="C8" s="4" t="s">
        <v>122</v>
      </c>
      <c r="D8" s="211">
        <v>4836.1</v>
      </c>
      <c r="E8" s="211">
        <v>4777.3</v>
      </c>
    </row>
    <row r="9" spans="1:5" ht="15.75">
      <c r="A9" s="4">
        <v>4</v>
      </c>
      <c r="B9" s="26" t="s">
        <v>125</v>
      </c>
      <c r="C9" s="4"/>
      <c r="D9" s="210" t="s">
        <v>547</v>
      </c>
      <c r="E9" s="210" t="s">
        <v>547</v>
      </c>
    </row>
    <row r="10" spans="1:5" ht="15.75">
      <c r="A10" s="4" t="s">
        <v>91</v>
      </c>
      <c r="B10" s="26" t="s">
        <v>124</v>
      </c>
      <c r="C10" s="4" t="s">
        <v>5</v>
      </c>
      <c r="D10" s="210" t="s">
        <v>432</v>
      </c>
      <c r="E10" s="210" t="s">
        <v>432</v>
      </c>
    </row>
    <row r="11" spans="1:5" ht="15.75">
      <c r="A11" s="4" t="s">
        <v>92</v>
      </c>
      <c r="B11" s="26" t="s">
        <v>126</v>
      </c>
      <c r="C11" s="4" t="s">
        <v>5</v>
      </c>
      <c r="D11" s="210" t="s">
        <v>432</v>
      </c>
      <c r="E11" s="210" t="s">
        <v>432</v>
      </c>
    </row>
    <row r="12" spans="1:5" ht="15.75">
      <c r="A12" s="4" t="s">
        <v>133</v>
      </c>
      <c r="B12" s="26" t="s">
        <v>127</v>
      </c>
      <c r="C12" s="4" t="s">
        <v>5</v>
      </c>
      <c r="D12" s="212">
        <v>2</v>
      </c>
      <c r="E12" s="213">
        <v>2</v>
      </c>
    </row>
    <row r="13" spans="1:5" ht="15.75">
      <c r="A13" s="4">
        <v>5</v>
      </c>
      <c r="B13" s="26" t="s">
        <v>128</v>
      </c>
      <c r="C13" s="4" t="s">
        <v>122</v>
      </c>
      <c r="D13" s="210">
        <v>14321.4</v>
      </c>
      <c r="E13" s="210">
        <v>14454.5</v>
      </c>
    </row>
    <row r="14" spans="1:5" ht="15.75">
      <c r="A14" s="4">
        <v>6</v>
      </c>
      <c r="B14" s="26" t="s">
        <v>130</v>
      </c>
      <c r="C14" s="4" t="s">
        <v>123</v>
      </c>
      <c r="D14" s="210">
        <v>56.8</v>
      </c>
      <c r="E14" s="210">
        <v>57.3</v>
      </c>
    </row>
    <row r="15" spans="1:5" ht="15.75">
      <c r="A15" s="4" t="s">
        <v>134</v>
      </c>
      <c r="B15" s="26" t="s">
        <v>129</v>
      </c>
      <c r="C15" s="4" t="s">
        <v>123</v>
      </c>
      <c r="D15" s="210">
        <v>77.1</v>
      </c>
      <c r="E15" s="210">
        <v>79</v>
      </c>
    </row>
    <row r="16" spans="1:5" ht="15.75">
      <c r="A16" s="4" t="s">
        <v>135</v>
      </c>
      <c r="B16" s="26" t="s">
        <v>265</v>
      </c>
      <c r="C16" s="4" t="s">
        <v>123</v>
      </c>
      <c r="D16" s="210">
        <v>78.4</v>
      </c>
      <c r="E16" s="210">
        <v>78.6</v>
      </c>
    </row>
    <row r="17" spans="1:5" ht="15.75">
      <c r="A17" s="4" t="s">
        <v>136</v>
      </c>
      <c r="B17" s="26" t="s">
        <v>230</v>
      </c>
      <c r="C17" s="4" t="s">
        <v>123</v>
      </c>
      <c r="D17" s="210">
        <v>100</v>
      </c>
      <c r="E17" s="210">
        <v>100</v>
      </c>
    </row>
    <row r="18" spans="1:5" ht="15.75">
      <c r="A18" s="4" t="s">
        <v>137</v>
      </c>
      <c r="B18" s="26" t="s">
        <v>131</v>
      </c>
      <c r="C18" s="4" t="s">
        <v>123</v>
      </c>
      <c r="D18" s="210">
        <v>94</v>
      </c>
      <c r="E18" s="210">
        <v>94.3</v>
      </c>
    </row>
    <row r="19" spans="1:5" ht="15.75">
      <c r="A19" s="4" t="s">
        <v>138</v>
      </c>
      <c r="B19" s="26" t="s">
        <v>129</v>
      </c>
      <c r="C19" s="4" t="s">
        <v>123</v>
      </c>
      <c r="D19" s="210">
        <v>77.1</v>
      </c>
      <c r="E19" s="210">
        <v>79</v>
      </c>
    </row>
    <row r="20" spans="1:5" ht="15.75">
      <c r="A20" s="4" t="s">
        <v>139</v>
      </c>
      <c r="B20" s="26" t="s">
        <v>231</v>
      </c>
      <c r="C20" s="4" t="s">
        <v>123</v>
      </c>
      <c r="D20" s="210">
        <v>45.4</v>
      </c>
      <c r="E20" s="210">
        <v>46.6</v>
      </c>
    </row>
    <row r="21" spans="1:5" ht="15.75">
      <c r="A21" s="4" t="s">
        <v>140</v>
      </c>
      <c r="B21" s="26" t="s">
        <v>132</v>
      </c>
      <c r="C21" s="4" t="s">
        <v>123</v>
      </c>
      <c r="D21" s="210">
        <v>100</v>
      </c>
      <c r="E21" s="210">
        <v>100</v>
      </c>
    </row>
    <row r="22" spans="1:5" ht="15.75">
      <c r="A22" s="4">
        <v>7</v>
      </c>
      <c r="B22" s="26" t="s">
        <v>141</v>
      </c>
      <c r="C22" s="4" t="s">
        <v>122</v>
      </c>
      <c r="D22" s="210">
        <v>6191.4</v>
      </c>
      <c r="E22" s="210">
        <v>6178.4</v>
      </c>
    </row>
    <row r="23" spans="1:5" ht="12.75">
      <c r="A23" s="61"/>
      <c r="B23" s="61"/>
      <c r="C23" s="61"/>
      <c r="D23" s="61"/>
      <c r="E23" s="61"/>
    </row>
  </sheetData>
  <sheetProtection formatCells="0"/>
  <mergeCells count="3">
    <mergeCell ref="A1:C1"/>
    <mergeCell ref="A2:C2"/>
    <mergeCell ref="A3:C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7.00390625" style="0" bestFit="1" customWidth="1"/>
    <col min="2" max="2" width="51.75390625" style="0" customWidth="1"/>
    <col min="3" max="3" width="5.75390625" style="0" customWidth="1"/>
    <col min="4" max="4" width="17.75390625" style="0" customWidth="1"/>
    <col min="5" max="5" width="17.75390625" style="61" customWidth="1"/>
    <col min="7" max="7" width="9.125" style="0" customWidth="1"/>
    <col min="9" max="9" width="9.125" style="0" customWidth="1"/>
  </cols>
  <sheetData>
    <row r="1" spans="1:3" ht="15.75">
      <c r="A1" s="224" t="s">
        <v>266</v>
      </c>
      <c r="B1" s="224"/>
      <c r="C1" s="224"/>
    </row>
    <row r="2" spans="1:3" ht="37.5" customHeight="1">
      <c r="A2" s="261" t="str">
        <f>Титульный!B8</f>
        <v>ГОБУСОН "Социальный приют для детей и подростков "Берегиня" Кольского района"</v>
      </c>
      <c r="B2" s="261"/>
      <c r="C2" s="261"/>
    </row>
    <row r="3" spans="1:3" ht="12.75">
      <c r="A3" s="226" t="s">
        <v>258</v>
      </c>
      <c r="B3" s="226"/>
      <c r="C3" s="226"/>
    </row>
    <row r="4" spans="1:3" ht="15.75">
      <c r="A4" s="1"/>
      <c r="B4" s="1"/>
      <c r="C4" s="1"/>
    </row>
    <row r="5" spans="1:5" ht="31.5">
      <c r="A5" s="17" t="s">
        <v>0</v>
      </c>
      <c r="B5" s="17" t="s">
        <v>460</v>
      </c>
      <c r="C5" s="17" t="s">
        <v>459</v>
      </c>
      <c r="D5" s="18" t="s">
        <v>576</v>
      </c>
      <c r="E5" s="89"/>
    </row>
    <row r="6" spans="1:5" ht="11.25" customHeight="1">
      <c r="A6" s="8">
        <v>1</v>
      </c>
      <c r="B6" s="8">
        <v>2</v>
      </c>
      <c r="C6" s="8">
        <v>3</v>
      </c>
      <c r="D6" s="214">
        <v>4</v>
      </c>
      <c r="E6" s="90"/>
    </row>
    <row r="7" spans="1:5" ht="15.75" customHeight="1">
      <c r="A7" s="14" t="s">
        <v>21</v>
      </c>
      <c r="B7" s="15" t="s">
        <v>463</v>
      </c>
      <c r="C7" s="14"/>
      <c r="D7" s="216">
        <f>D9+D13+D14</f>
        <v>31248.600000000002</v>
      </c>
      <c r="E7" s="91"/>
    </row>
    <row r="8" spans="1:5" ht="15.75" customHeight="1">
      <c r="A8" s="14" t="s">
        <v>24</v>
      </c>
      <c r="B8" s="15" t="s">
        <v>461</v>
      </c>
      <c r="C8" s="14">
        <v>130</v>
      </c>
      <c r="D8" s="202"/>
      <c r="E8" s="92"/>
    </row>
    <row r="9" spans="1:5" ht="15.75" customHeight="1">
      <c r="A9" s="14" t="s">
        <v>25</v>
      </c>
      <c r="B9" s="15" t="s">
        <v>462</v>
      </c>
      <c r="C9" s="14">
        <v>180</v>
      </c>
      <c r="D9" s="217">
        <f>D11+D12</f>
        <v>27553</v>
      </c>
      <c r="E9" s="92"/>
    </row>
    <row r="10" spans="1:5" ht="12.75" customHeight="1">
      <c r="A10" s="14"/>
      <c r="B10" s="88" t="s">
        <v>464</v>
      </c>
      <c r="C10" s="14"/>
      <c r="D10" s="217"/>
      <c r="E10" s="92"/>
    </row>
    <row r="11" spans="1:5" ht="15.75" customHeight="1">
      <c r="A11" s="14" t="s">
        <v>26</v>
      </c>
      <c r="B11" s="15" t="s">
        <v>465</v>
      </c>
      <c r="C11" s="14">
        <v>130</v>
      </c>
      <c r="D11" s="217">
        <v>27548.1</v>
      </c>
      <c r="E11" s="92"/>
    </row>
    <row r="12" spans="1:5" ht="15.75" customHeight="1">
      <c r="A12" s="14" t="s">
        <v>27</v>
      </c>
      <c r="B12" s="15" t="s">
        <v>579</v>
      </c>
      <c r="C12" s="14">
        <v>130</v>
      </c>
      <c r="D12" s="217">
        <v>4.9</v>
      </c>
      <c r="E12" s="92"/>
    </row>
    <row r="13" spans="1:5" ht="18.75" customHeight="1">
      <c r="A13" s="14" t="s">
        <v>28</v>
      </c>
      <c r="B13" s="15" t="s">
        <v>466</v>
      </c>
      <c r="C13" s="14">
        <v>180</v>
      </c>
      <c r="D13" s="216">
        <v>3488.9</v>
      </c>
      <c r="E13" s="91"/>
    </row>
    <row r="14" spans="1:5" ht="21.75" customHeight="1">
      <c r="A14" s="14" t="s">
        <v>29</v>
      </c>
      <c r="B14" s="15" t="s">
        <v>467</v>
      </c>
      <c r="C14" s="14">
        <v>180</v>
      </c>
      <c r="D14" s="217">
        <v>206.7</v>
      </c>
      <c r="E14" s="92"/>
    </row>
    <row r="17" spans="1:4" ht="15.75">
      <c r="A17" s="93"/>
      <c r="B17" s="93"/>
      <c r="C17" s="93"/>
      <c r="D17" s="89"/>
    </row>
    <row r="18" spans="1:4" ht="12.75">
      <c r="A18" s="90"/>
      <c r="B18" s="90"/>
      <c r="C18" s="90"/>
      <c r="D18" s="90"/>
    </row>
    <row r="19" spans="1:4" ht="15.75">
      <c r="A19" s="94"/>
      <c r="B19" s="95"/>
      <c r="C19" s="94"/>
      <c r="D19" s="91"/>
    </row>
    <row r="20" spans="1:4" ht="15.75">
      <c r="A20" s="94"/>
      <c r="B20" s="95"/>
      <c r="C20" s="94"/>
      <c r="D20" s="92"/>
    </row>
    <row r="21" spans="1:4" ht="15.75">
      <c r="A21" s="94"/>
      <c r="B21" s="95"/>
      <c r="C21" s="94"/>
      <c r="D21" s="96"/>
    </row>
    <row r="22" spans="1:4" ht="15.75">
      <c r="A22" s="94"/>
      <c r="B22" s="97"/>
      <c r="C22" s="94"/>
      <c r="D22" s="96"/>
    </row>
    <row r="23" spans="1:4" ht="15.75">
      <c r="A23" s="94"/>
      <c r="B23" s="95"/>
      <c r="C23" s="94"/>
      <c r="D23" s="96"/>
    </row>
    <row r="24" spans="1:4" ht="15.75">
      <c r="A24" s="94"/>
      <c r="B24" s="95"/>
      <c r="C24" s="94"/>
      <c r="D24" s="96"/>
    </row>
    <row r="25" spans="1:4" ht="15.75">
      <c r="A25" s="94"/>
      <c r="B25" s="95"/>
      <c r="C25" s="94"/>
      <c r="D25" s="98"/>
    </row>
    <row r="26" spans="1:4" ht="15.75">
      <c r="A26" s="94"/>
      <c r="B26" s="95"/>
      <c r="C26" s="94"/>
      <c r="D26" s="96"/>
    </row>
  </sheetData>
  <sheetProtection formatCells="0"/>
  <mergeCells count="3">
    <mergeCell ref="A1:C1"/>
    <mergeCell ref="A2:C2"/>
    <mergeCell ref="A3:C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L54"/>
  <sheetViews>
    <sheetView tabSelected="1" zoomScalePageLayoutView="0" workbookViewId="0" topLeftCell="A5">
      <selection activeCell="G15" sqref="G15"/>
    </sheetView>
  </sheetViews>
  <sheetFormatPr defaultColWidth="9.00390625" defaultRowHeight="12.75"/>
  <cols>
    <col min="1" max="1" width="69.875" style="107" customWidth="1"/>
    <col min="2" max="2" width="7.00390625" style="107" customWidth="1"/>
    <col min="3" max="3" width="13.625" style="107" customWidth="1"/>
    <col min="4" max="4" width="13.875" style="107" customWidth="1"/>
    <col min="5" max="5" width="21.875" style="107" customWidth="1"/>
    <col min="6" max="16384" width="9.125" style="107" customWidth="1"/>
  </cols>
  <sheetData>
    <row r="1" spans="1:3" ht="15.75">
      <c r="A1" s="224" t="s">
        <v>266</v>
      </c>
      <c r="B1" s="224"/>
      <c r="C1" s="224"/>
    </row>
    <row r="2" spans="1:3" ht="34.5" customHeight="1">
      <c r="A2" s="261" t="str">
        <f>Титульный!B8</f>
        <v>ГОБУСОН "Социальный приют для детей и подростков "Берегиня" Кольского района"</v>
      </c>
      <c r="B2" s="261"/>
      <c r="C2" s="261"/>
    </row>
    <row r="3" spans="1:3" ht="12.75">
      <c r="A3" s="226" t="s">
        <v>258</v>
      </c>
      <c r="B3" s="226"/>
      <c r="C3" s="226"/>
    </row>
    <row r="4" spans="1:4" ht="21.75" customHeight="1">
      <c r="A4" s="285" t="s">
        <v>460</v>
      </c>
      <c r="B4" s="285" t="s">
        <v>23</v>
      </c>
      <c r="C4" s="285" t="s">
        <v>468</v>
      </c>
      <c r="D4" s="282" t="s">
        <v>577</v>
      </c>
    </row>
    <row r="5" spans="1:4" ht="12.75">
      <c r="A5" s="285"/>
      <c r="B5" s="285"/>
      <c r="C5" s="285"/>
      <c r="D5" s="283"/>
    </row>
    <row r="6" spans="1:4" ht="51.75" customHeight="1">
      <c r="A6" s="285"/>
      <c r="B6" s="285"/>
      <c r="C6" s="285"/>
      <c r="D6" s="283"/>
    </row>
    <row r="7" spans="1:4" ht="24.75" customHeight="1">
      <c r="A7" s="285"/>
      <c r="B7" s="285"/>
      <c r="C7" s="285"/>
      <c r="D7" s="284"/>
    </row>
    <row r="8" spans="1:4" ht="12.75">
      <c r="A8" s="99">
        <v>1</v>
      </c>
      <c r="B8" s="99">
        <v>2</v>
      </c>
      <c r="C8" s="99">
        <v>3</v>
      </c>
      <c r="D8" s="99">
        <v>4</v>
      </c>
    </row>
    <row r="9" spans="1:4" ht="12.75">
      <c r="A9" s="118" t="s">
        <v>469</v>
      </c>
      <c r="B9" s="112">
        <v>100</v>
      </c>
      <c r="C9" s="112" t="s">
        <v>470</v>
      </c>
      <c r="D9" s="113">
        <f>D12+D21+D22+D19</f>
        <v>40715.3</v>
      </c>
    </row>
    <row r="10" spans="1:4" ht="14.25" customHeight="1">
      <c r="A10" s="100" t="s">
        <v>464</v>
      </c>
      <c r="B10" s="99"/>
      <c r="C10" s="101"/>
      <c r="D10" s="101"/>
    </row>
    <row r="11" spans="1:4" ht="12.75">
      <c r="A11" s="109" t="s">
        <v>471</v>
      </c>
      <c r="B11" s="99">
        <v>110</v>
      </c>
      <c r="C11" s="101" t="s">
        <v>432</v>
      </c>
      <c r="D11" s="101"/>
    </row>
    <row r="12" spans="1:4" ht="12.75">
      <c r="A12" s="109" t="s">
        <v>472</v>
      </c>
      <c r="B12" s="99">
        <v>120</v>
      </c>
      <c r="C12" s="110">
        <v>130</v>
      </c>
      <c r="D12" s="101">
        <f>D14</f>
        <v>33061.4</v>
      </c>
    </row>
    <row r="13" spans="1:5" s="108" customFormat="1" ht="14.25" customHeight="1">
      <c r="A13" s="102" t="s">
        <v>464</v>
      </c>
      <c r="B13" s="103"/>
      <c r="C13" s="101" t="s">
        <v>432</v>
      </c>
      <c r="D13" s="101"/>
      <c r="E13" s="107"/>
    </row>
    <row r="14" spans="1:12" s="161" customFormat="1" ht="81" customHeight="1">
      <c r="A14" s="171" t="s">
        <v>473</v>
      </c>
      <c r="B14" s="172">
        <v>1201</v>
      </c>
      <c r="C14" s="173">
        <v>130</v>
      </c>
      <c r="D14" s="174">
        <v>33061.4</v>
      </c>
      <c r="E14" s="175"/>
      <c r="F14" s="176"/>
      <c r="G14" s="176"/>
      <c r="H14" s="176"/>
      <c r="I14" s="176"/>
      <c r="J14" s="176"/>
      <c r="K14" s="176"/>
      <c r="L14" s="176"/>
    </row>
    <row r="15" spans="1:5" s="108" customFormat="1" ht="76.5" customHeight="1">
      <c r="A15" s="105" t="s">
        <v>474</v>
      </c>
      <c r="B15" s="106">
        <v>1202</v>
      </c>
      <c r="C15" s="110">
        <v>130</v>
      </c>
      <c r="D15" s="101"/>
      <c r="E15" s="107"/>
    </row>
    <row r="16" spans="1:5" s="108" customFormat="1" ht="92.25" customHeight="1">
      <c r="A16" s="105" t="s">
        <v>475</v>
      </c>
      <c r="B16" s="106">
        <v>1203</v>
      </c>
      <c r="C16" s="110">
        <v>130</v>
      </c>
      <c r="D16" s="101"/>
      <c r="E16" s="107"/>
    </row>
    <row r="17" spans="1:4" ht="12.75" customHeight="1">
      <c r="A17" s="105" t="s">
        <v>457</v>
      </c>
      <c r="B17" s="99">
        <v>1205</v>
      </c>
      <c r="C17" s="110">
        <v>130</v>
      </c>
      <c r="D17" s="101"/>
    </row>
    <row r="18" spans="1:4" ht="12.75" customHeight="1">
      <c r="A18" s="105" t="s">
        <v>476</v>
      </c>
      <c r="B18" s="99">
        <v>1206</v>
      </c>
      <c r="C18" s="101" t="s">
        <v>432</v>
      </c>
      <c r="D18" s="101"/>
    </row>
    <row r="19" spans="1:4" ht="12.75" customHeight="1">
      <c r="A19" s="119" t="s">
        <v>477</v>
      </c>
      <c r="B19" s="99">
        <v>130</v>
      </c>
      <c r="C19" s="110">
        <v>140</v>
      </c>
      <c r="D19" s="101">
        <v>3.6</v>
      </c>
    </row>
    <row r="20" spans="1:4" ht="12.75" customHeight="1">
      <c r="A20" s="119" t="s">
        <v>478</v>
      </c>
      <c r="B20" s="99">
        <v>140</v>
      </c>
      <c r="C20" s="101" t="s">
        <v>432</v>
      </c>
      <c r="D20" s="101"/>
    </row>
    <row r="21" spans="1:4" ht="12.75" customHeight="1">
      <c r="A21" s="109" t="s">
        <v>479</v>
      </c>
      <c r="B21" s="99">
        <v>150</v>
      </c>
      <c r="C21" s="110">
        <v>180</v>
      </c>
      <c r="D21" s="101">
        <v>7536.8</v>
      </c>
    </row>
    <row r="22" spans="1:4" ht="12.75" customHeight="1">
      <c r="A22" s="109" t="s">
        <v>480</v>
      </c>
      <c r="B22" s="99">
        <v>160</v>
      </c>
      <c r="C22" s="110">
        <v>180</v>
      </c>
      <c r="D22" s="101">
        <v>113.5</v>
      </c>
    </row>
    <row r="23" spans="1:4" ht="12.75" customHeight="1">
      <c r="A23" s="109" t="s">
        <v>481</v>
      </c>
      <c r="B23" s="99">
        <v>180</v>
      </c>
      <c r="C23" s="99" t="s">
        <v>470</v>
      </c>
      <c r="D23" s="101"/>
    </row>
    <row r="24" spans="1:5" s="108" customFormat="1" ht="12.75" customHeight="1">
      <c r="A24" s="102" t="s">
        <v>464</v>
      </c>
      <c r="B24" s="103"/>
      <c r="C24" s="104" t="s">
        <v>432</v>
      </c>
      <c r="D24" s="101" t="s">
        <v>432</v>
      </c>
      <c r="E24" s="107"/>
    </row>
    <row r="25" spans="1:5" s="108" customFormat="1" ht="12.75" customHeight="1">
      <c r="A25" s="105"/>
      <c r="B25" s="106">
        <v>1801</v>
      </c>
      <c r="C25" s="103" t="s">
        <v>470</v>
      </c>
      <c r="D25" s="101" t="s">
        <v>432</v>
      </c>
      <c r="E25" s="107"/>
    </row>
    <row r="26" spans="1:5" s="108" customFormat="1" ht="12.75" customHeight="1">
      <c r="A26" s="105"/>
      <c r="B26" s="106">
        <v>1802</v>
      </c>
      <c r="C26" s="103" t="s">
        <v>470</v>
      </c>
      <c r="D26" s="101" t="s">
        <v>432</v>
      </c>
      <c r="E26" s="107"/>
    </row>
    <row r="27" spans="1:4" ht="12.75">
      <c r="A27" s="114"/>
      <c r="B27" s="115"/>
      <c r="C27" s="115"/>
      <c r="D27" s="115"/>
    </row>
    <row r="28" spans="1:4" ht="12.75">
      <c r="A28" s="116"/>
      <c r="B28" s="117"/>
      <c r="C28" s="117"/>
      <c r="D28" s="117"/>
    </row>
    <row r="29" spans="1:4" ht="12.75">
      <c r="A29" s="116"/>
      <c r="B29" s="117"/>
      <c r="C29" s="117"/>
      <c r="D29" s="117"/>
    </row>
    <row r="30" spans="1:4" ht="12.75">
      <c r="A30" s="116"/>
      <c r="B30" s="117"/>
      <c r="C30" s="117"/>
      <c r="D30" s="117"/>
    </row>
    <row r="31" spans="1:4" ht="12.75">
      <c r="A31" s="117"/>
      <c r="B31" s="117"/>
      <c r="C31" s="117"/>
      <c r="D31" s="117"/>
    </row>
    <row r="32" spans="1:4" ht="12.75">
      <c r="A32" s="117"/>
      <c r="B32" s="117"/>
      <c r="C32" s="117"/>
      <c r="D32" s="117"/>
    </row>
    <row r="33" spans="1:4" ht="12.75">
      <c r="A33" s="117"/>
      <c r="B33" s="117"/>
      <c r="C33" s="117"/>
      <c r="D33" s="117"/>
    </row>
    <row r="34" spans="1:4" ht="12.75">
      <c r="A34" s="117"/>
      <c r="B34" s="117"/>
      <c r="C34" s="117"/>
      <c r="D34" s="117"/>
    </row>
    <row r="35" spans="1:4" ht="12.75">
      <c r="A35" s="117"/>
      <c r="B35" s="117"/>
      <c r="C35" s="117"/>
      <c r="D35" s="117"/>
    </row>
    <row r="36" spans="1:4" ht="12.75">
      <c r="A36" s="117"/>
      <c r="B36" s="117"/>
      <c r="C36" s="117"/>
      <c r="D36" s="117"/>
    </row>
    <row r="37" spans="1:4" ht="12.75">
      <c r="A37" s="117"/>
      <c r="B37" s="117"/>
      <c r="C37" s="117"/>
      <c r="D37" s="117"/>
    </row>
    <row r="38" spans="1:4" ht="12.75">
      <c r="A38" s="117"/>
      <c r="B38" s="117"/>
      <c r="C38" s="117"/>
      <c r="D38" s="117"/>
    </row>
    <row r="39" spans="1:4" ht="12.75">
      <c r="A39" s="117"/>
      <c r="B39" s="117"/>
      <c r="C39" s="117"/>
      <c r="D39" s="117"/>
    </row>
    <row r="40" spans="1:4" ht="12.75">
      <c r="A40" s="117"/>
      <c r="B40" s="117"/>
      <c r="C40" s="117"/>
      <c r="D40" s="117"/>
    </row>
    <row r="41" spans="1:4" ht="12.75">
      <c r="A41" s="117"/>
      <c r="B41" s="117"/>
      <c r="C41" s="117"/>
      <c r="D41" s="117"/>
    </row>
    <row r="42" spans="1:4" ht="12.75">
      <c r="A42" s="117"/>
      <c r="B42" s="117"/>
      <c r="C42" s="117"/>
      <c r="D42" s="117"/>
    </row>
    <row r="43" spans="1:4" ht="12.75">
      <c r="A43" s="117"/>
      <c r="B43" s="117"/>
      <c r="C43" s="117"/>
      <c r="D43" s="117"/>
    </row>
    <row r="44" spans="1:4" ht="12.75">
      <c r="A44" s="117"/>
      <c r="B44" s="117"/>
      <c r="C44" s="117"/>
      <c r="D44" s="117"/>
    </row>
    <row r="45" spans="1:4" ht="12.75">
      <c r="A45" s="117"/>
      <c r="B45" s="117"/>
      <c r="C45" s="117"/>
      <c r="D45" s="117"/>
    </row>
    <row r="46" spans="1:4" ht="12.75">
      <c r="A46" s="117"/>
      <c r="B46" s="117"/>
      <c r="C46" s="117"/>
      <c r="D46" s="117"/>
    </row>
    <row r="47" spans="1:4" ht="12.75">
      <c r="A47" s="117"/>
      <c r="B47" s="117"/>
      <c r="C47" s="117"/>
      <c r="D47" s="117"/>
    </row>
    <row r="48" spans="1:4" ht="12.75">
      <c r="A48" s="117"/>
      <c r="B48" s="117"/>
      <c r="C48" s="117"/>
      <c r="D48" s="117"/>
    </row>
    <row r="49" spans="1:4" ht="12.75">
      <c r="A49" s="117"/>
      <c r="B49" s="117"/>
      <c r="C49" s="117"/>
      <c r="D49" s="117"/>
    </row>
    <row r="50" spans="1:4" ht="12.75">
      <c r="A50" s="117"/>
      <c r="B50" s="117"/>
      <c r="C50" s="117"/>
      <c r="D50" s="117"/>
    </row>
    <row r="51" spans="1:4" ht="12.75">
      <c r="A51" s="117"/>
      <c r="B51" s="117"/>
      <c r="C51" s="117"/>
      <c r="D51" s="117"/>
    </row>
    <row r="52" spans="1:4" ht="12.75">
      <c r="A52" s="117"/>
      <c r="B52" s="117"/>
      <c r="C52" s="117"/>
      <c r="D52" s="117"/>
    </row>
    <row r="53" spans="1:4" ht="12.75">
      <c r="A53" s="117"/>
      <c r="B53" s="117"/>
      <c r="C53" s="117"/>
      <c r="D53" s="117"/>
    </row>
    <row r="54" spans="1:4" ht="12.75">
      <c r="A54" s="117"/>
      <c r="B54" s="117"/>
      <c r="C54" s="117"/>
      <c r="D54" s="117"/>
    </row>
  </sheetData>
  <sheetProtection formatCells="0"/>
  <mergeCells count="7">
    <mergeCell ref="A1:C1"/>
    <mergeCell ref="A2:C2"/>
    <mergeCell ref="A3:C3"/>
    <mergeCell ref="D4:D7"/>
    <mergeCell ref="A4:A7"/>
    <mergeCell ref="B4:B7"/>
    <mergeCell ref="C4:C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J37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25.00390625" style="0" customWidth="1"/>
    <col min="2" max="2" width="27.75390625" style="0" customWidth="1"/>
    <col min="3" max="3" width="10.25390625" style="0" customWidth="1"/>
    <col min="5" max="5" width="15.00390625" style="0" customWidth="1"/>
    <col min="6" max="6" width="11.00390625" style="0" customWidth="1"/>
  </cols>
  <sheetData>
    <row r="1" spans="1:4" ht="15.75">
      <c r="A1" s="224" t="s">
        <v>273</v>
      </c>
      <c r="B1" s="224"/>
      <c r="C1" s="224"/>
      <c r="D1" s="224"/>
    </row>
    <row r="2" spans="1:4" ht="34.5" customHeight="1">
      <c r="A2" s="261" t="str">
        <f>Титульный!B8</f>
        <v>ГОБУСОН "Социальный приют для детей и подростков "Берегиня" Кольского района"</v>
      </c>
      <c r="B2" s="261"/>
      <c r="C2" s="261"/>
      <c r="D2" s="261"/>
    </row>
    <row r="3" spans="1:4" ht="12.75">
      <c r="A3" s="226" t="s">
        <v>274</v>
      </c>
      <c r="B3" s="226"/>
      <c r="C3" s="226"/>
      <c r="D3" s="226"/>
    </row>
    <row r="4" spans="1:6" ht="45" customHeight="1">
      <c r="A4" s="293" t="s">
        <v>460</v>
      </c>
      <c r="B4" s="293"/>
      <c r="C4" s="293"/>
      <c r="D4" s="132" t="s">
        <v>459</v>
      </c>
      <c r="E4" s="133" t="s">
        <v>578</v>
      </c>
      <c r="F4" s="133" t="s">
        <v>497</v>
      </c>
    </row>
    <row r="5" spans="1:6" ht="12.75">
      <c r="A5" s="292">
        <v>1</v>
      </c>
      <c r="B5" s="292"/>
      <c r="C5" s="292"/>
      <c r="D5" s="130">
        <v>2</v>
      </c>
      <c r="E5" s="131">
        <v>3</v>
      </c>
      <c r="F5" s="131">
        <v>4</v>
      </c>
    </row>
    <row r="6" spans="1:6" s="123" customFormat="1" ht="12.75">
      <c r="A6" s="297" t="s">
        <v>508</v>
      </c>
      <c r="B6" s="298"/>
      <c r="C6" s="299"/>
      <c r="D6" s="300"/>
      <c r="E6" s="305">
        <f>E8+E13+E24+E27+E28</f>
        <v>31474.600000000002</v>
      </c>
      <c r="F6" s="306">
        <v>98.4</v>
      </c>
    </row>
    <row r="7" spans="1:8" s="123" customFormat="1" ht="12.75">
      <c r="A7" s="302" t="s">
        <v>509</v>
      </c>
      <c r="B7" s="303"/>
      <c r="C7" s="304"/>
      <c r="D7" s="301"/>
      <c r="E7" s="301"/>
      <c r="F7" s="307"/>
      <c r="G7" s="125"/>
      <c r="H7" s="125"/>
    </row>
    <row r="8" spans="1:10" s="123" customFormat="1" ht="27.75" customHeight="1">
      <c r="A8" s="290" t="s">
        <v>498</v>
      </c>
      <c r="B8" s="291"/>
      <c r="C8" s="291"/>
      <c r="D8" s="126">
        <v>210</v>
      </c>
      <c r="E8" s="127">
        <f>E10+E11+E12</f>
        <v>25104</v>
      </c>
      <c r="F8" s="205">
        <f>9540%/100</f>
        <v>0.9540000000000001</v>
      </c>
      <c r="J8" s="125"/>
    </row>
    <row r="9" spans="1:6" s="123" customFormat="1" ht="12.75">
      <c r="A9" s="294" t="s">
        <v>485</v>
      </c>
      <c r="B9" s="295"/>
      <c r="C9" s="295"/>
      <c r="D9" s="126"/>
      <c r="E9" s="127"/>
      <c r="F9" s="122"/>
    </row>
    <row r="10" spans="1:10" s="123" customFormat="1" ht="12.75">
      <c r="A10" s="294" t="s">
        <v>510</v>
      </c>
      <c r="B10" s="295"/>
      <c r="C10" s="295"/>
      <c r="D10" s="126">
        <v>211</v>
      </c>
      <c r="E10" s="127">
        <v>17750</v>
      </c>
      <c r="F10" s="206">
        <f>17749.4/E10</f>
        <v>0.9999661971830986</v>
      </c>
      <c r="J10" s="125"/>
    </row>
    <row r="11" spans="1:6" s="123" customFormat="1" ht="12.75">
      <c r="A11" s="294" t="s">
        <v>499</v>
      </c>
      <c r="B11" s="295"/>
      <c r="C11" s="295"/>
      <c r="D11" s="126">
        <v>212</v>
      </c>
      <c r="E11" s="127">
        <v>2037.1</v>
      </c>
      <c r="F11" s="207">
        <f>1769.6/E11</f>
        <v>0.8686858769819842</v>
      </c>
    </row>
    <row r="12" spans="1:6" s="123" customFormat="1" ht="12.75">
      <c r="A12" s="294" t="s">
        <v>500</v>
      </c>
      <c r="B12" s="295"/>
      <c r="C12" s="295"/>
      <c r="D12" s="126">
        <v>213</v>
      </c>
      <c r="E12" s="127">
        <v>5316.9</v>
      </c>
      <c r="F12" s="207">
        <f>5274.5/E12</f>
        <v>0.992025428351107</v>
      </c>
    </row>
    <row r="13" spans="1:6" s="123" customFormat="1" ht="12.75">
      <c r="A13" s="294" t="s">
        <v>511</v>
      </c>
      <c r="B13" s="295"/>
      <c r="C13" s="295"/>
      <c r="D13" s="126">
        <v>220</v>
      </c>
      <c r="E13" s="127">
        <f>SUM(E15:E20)</f>
        <v>3478.9</v>
      </c>
      <c r="F13" s="122"/>
    </row>
    <row r="14" spans="1:6" s="123" customFormat="1" ht="12.75">
      <c r="A14" s="294" t="s">
        <v>485</v>
      </c>
      <c r="B14" s="295"/>
      <c r="C14" s="295"/>
      <c r="D14" s="126"/>
      <c r="E14" s="127"/>
      <c r="F14" s="122"/>
    </row>
    <row r="15" spans="1:6" s="123" customFormat="1" ht="12.75">
      <c r="A15" s="294" t="s">
        <v>501</v>
      </c>
      <c r="B15" s="295"/>
      <c r="C15" s="295"/>
      <c r="D15" s="126">
        <v>221</v>
      </c>
      <c r="E15" s="127">
        <v>119.3</v>
      </c>
      <c r="F15" s="122">
        <v>100</v>
      </c>
    </row>
    <row r="16" spans="1:6" s="123" customFormat="1" ht="12.75">
      <c r="A16" s="294" t="s">
        <v>502</v>
      </c>
      <c r="B16" s="295"/>
      <c r="C16" s="295"/>
      <c r="D16" s="126">
        <v>222</v>
      </c>
      <c r="E16" s="127">
        <v>199</v>
      </c>
      <c r="F16" s="207">
        <f>23/E16</f>
        <v>0.11557788944723618</v>
      </c>
    </row>
    <row r="17" spans="1:6" s="123" customFormat="1" ht="12.75">
      <c r="A17" s="294" t="s">
        <v>503</v>
      </c>
      <c r="B17" s="295"/>
      <c r="C17" s="295"/>
      <c r="D17" s="126">
        <v>223</v>
      </c>
      <c r="E17" s="127">
        <v>1178.3</v>
      </c>
      <c r="F17" s="206">
        <f>1178.1/E17</f>
        <v>0.999830263939574</v>
      </c>
    </row>
    <row r="18" spans="1:6" s="123" customFormat="1" ht="12.75">
      <c r="A18" s="294" t="s">
        <v>512</v>
      </c>
      <c r="B18" s="295"/>
      <c r="C18" s="295"/>
      <c r="D18" s="126">
        <v>224</v>
      </c>
      <c r="E18" s="127"/>
      <c r="F18" s="122"/>
    </row>
    <row r="19" spans="1:6" s="123" customFormat="1" ht="12.75">
      <c r="A19" s="294" t="s">
        <v>513</v>
      </c>
      <c r="B19" s="295"/>
      <c r="C19" s="295"/>
      <c r="D19" s="126">
        <v>225</v>
      </c>
      <c r="E19" s="127">
        <v>1484.5</v>
      </c>
      <c r="F19" s="207">
        <f>1418.8/E19</f>
        <v>0.9557426743011115</v>
      </c>
    </row>
    <row r="20" spans="1:6" s="123" customFormat="1" ht="12.75">
      <c r="A20" s="294" t="s">
        <v>514</v>
      </c>
      <c r="B20" s="295"/>
      <c r="C20" s="295"/>
      <c r="D20" s="126">
        <v>226</v>
      </c>
      <c r="E20" s="127">
        <v>497.8</v>
      </c>
      <c r="F20" s="205">
        <f>442.6/E20</f>
        <v>0.8891120932101245</v>
      </c>
    </row>
    <row r="21" spans="1:6" s="123" customFormat="1" ht="24.75" customHeight="1">
      <c r="A21" s="296" t="s">
        <v>515</v>
      </c>
      <c r="B21" s="296"/>
      <c r="C21" s="290"/>
      <c r="D21" s="126">
        <v>240</v>
      </c>
      <c r="E21" s="127"/>
      <c r="F21" s="122"/>
    </row>
    <row r="22" spans="1:6" s="123" customFormat="1" ht="12.75">
      <c r="A22" s="294" t="s">
        <v>485</v>
      </c>
      <c r="B22" s="295"/>
      <c r="C22" s="295"/>
      <c r="D22" s="126"/>
      <c r="E22" s="127"/>
      <c r="F22" s="122"/>
    </row>
    <row r="23" spans="1:6" s="123" customFormat="1" ht="39.75" customHeight="1">
      <c r="A23" s="296" t="s">
        <v>516</v>
      </c>
      <c r="B23" s="296"/>
      <c r="C23" s="290"/>
      <c r="D23" s="126">
        <v>241</v>
      </c>
      <c r="E23" s="127"/>
      <c r="F23" s="122"/>
    </row>
    <row r="24" spans="1:6" s="123" customFormat="1" ht="12.75">
      <c r="A24" s="294" t="s">
        <v>517</v>
      </c>
      <c r="B24" s="295"/>
      <c r="C24" s="295"/>
      <c r="D24" s="126">
        <v>260</v>
      </c>
      <c r="E24" s="127">
        <v>0</v>
      </c>
      <c r="F24" s="122">
        <v>0</v>
      </c>
    </row>
    <row r="25" spans="1:6" s="123" customFormat="1" ht="12.75">
      <c r="A25" s="294" t="s">
        <v>485</v>
      </c>
      <c r="B25" s="295"/>
      <c r="C25" s="295"/>
      <c r="D25" s="126"/>
      <c r="E25" s="127"/>
      <c r="F25" s="122"/>
    </row>
    <row r="26" spans="1:6" s="123" customFormat="1" ht="12.75">
      <c r="A26" s="294" t="s">
        <v>504</v>
      </c>
      <c r="B26" s="295"/>
      <c r="C26" s="295"/>
      <c r="D26" s="126">
        <v>262</v>
      </c>
      <c r="E26" s="127">
        <v>0</v>
      </c>
      <c r="F26" s="122">
        <v>0</v>
      </c>
    </row>
    <row r="27" spans="1:6" s="123" customFormat="1" ht="12.75">
      <c r="A27" s="294" t="s">
        <v>507</v>
      </c>
      <c r="B27" s="295"/>
      <c r="C27" s="295"/>
      <c r="D27" s="126">
        <v>290</v>
      </c>
      <c r="E27" s="127">
        <v>5.9</v>
      </c>
      <c r="F27" s="205">
        <f>4.9/E27</f>
        <v>0.8305084745762712</v>
      </c>
    </row>
    <row r="28" spans="1:6" s="123" customFormat="1" ht="12.75">
      <c r="A28" s="294" t="s">
        <v>518</v>
      </c>
      <c r="B28" s="295"/>
      <c r="C28" s="295"/>
      <c r="D28" s="126">
        <v>300</v>
      </c>
      <c r="E28" s="127">
        <f>E30+E33</f>
        <v>2885.8</v>
      </c>
      <c r="F28" s="122"/>
    </row>
    <row r="29" spans="1:6" s="123" customFormat="1" ht="12.75">
      <c r="A29" s="294" t="s">
        <v>485</v>
      </c>
      <c r="B29" s="295"/>
      <c r="C29" s="295"/>
      <c r="D29" s="124"/>
      <c r="E29" s="127"/>
      <c r="F29" s="122"/>
    </row>
    <row r="30" spans="1:6" s="123" customFormat="1" ht="12.75">
      <c r="A30" s="294" t="s">
        <v>505</v>
      </c>
      <c r="B30" s="295"/>
      <c r="C30" s="295"/>
      <c r="D30" s="126">
        <v>310</v>
      </c>
      <c r="E30" s="127">
        <v>419.3</v>
      </c>
      <c r="F30" s="205">
        <f>328.8/E30</f>
        <v>0.7841640829954687</v>
      </c>
    </row>
    <row r="31" spans="1:6" s="123" customFormat="1" ht="26.25" customHeight="1">
      <c r="A31" s="296" t="s">
        <v>221</v>
      </c>
      <c r="B31" s="296"/>
      <c r="C31" s="290"/>
      <c r="D31" s="128">
        <v>320</v>
      </c>
      <c r="E31" s="127"/>
      <c r="F31" s="122"/>
    </row>
    <row r="32" spans="1:6" s="123" customFormat="1" ht="29.25" customHeight="1">
      <c r="A32" s="296" t="s">
        <v>519</v>
      </c>
      <c r="B32" s="296"/>
      <c r="C32" s="290"/>
      <c r="D32" s="126">
        <v>330</v>
      </c>
      <c r="E32" s="127"/>
      <c r="F32" s="122"/>
    </row>
    <row r="33" spans="1:6" s="123" customFormat="1" ht="27" customHeight="1">
      <c r="A33" s="296" t="s">
        <v>506</v>
      </c>
      <c r="B33" s="296"/>
      <c r="C33" s="290"/>
      <c r="D33" s="126">
        <v>340</v>
      </c>
      <c r="E33" s="127">
        <v>2466.5</v>
      </c>
      <c r="F33" s="205">
        <f>2416.5/E33</f>
        <v>0.979728360024326</v>
      </c>
    </row>
    <row r="34" spans="1:6" s="123" customFormat="1" ht="12.75">
      <c r="A34" s="286" t="s">
        <v>520</v>
      </c>
      <c r="B34" s="287"/>
      <c r="C34" s="287"/>
      <c r="D34" s="126">
        <v>500</v>
      </c>
      <c r="E34" s="127"/>
      <c r="F34" s="122"/>
    </row>
    <row r="35" spans="1:6" s="123" customFormat="1" ht="12.75">
      <c r="A35" s="288" t="s">
        <v>485</v>
      </c>
      <c r="B35" s="289"/>
      <c r="C35" s="289"/>
      <c r="E35" s="129"/>
      <c r="F35" s="122"/>
    </row>
    <row r="36" spans="1:6" s="123" customFormat="1" ht="27.75" customHeight="1">
      <c r="A36" s="290" t="s">
        <v>521</v>
      </c>
      <c r="B36" s="291"/>
      <c r="C36" s="291"/>
      <c r="D36" s="126">
        <v>520</v>
      </c>
      <c r="E36" s="127"/>
      <c r="F36" s="122"/>
    </row>
    <row r="37" spans="1:6" s="123" customFormat="1" ht="28.5" customHeight="1">
      <c r="A37" s="290" t="s">
        <v>522</v>
      </c>
      <c r="B37" s="291"/>
      <c r="C37" s="291"/>
      <c r="D37" s="126">
        <v>530</v>
      </c>
      <c r="E37" s="127"/>
      <c r="F37" s="122"/>
    </row>
  </sheetData>
  <sheetProtection/>
  <mergeCells count="40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27:C27"/>
    <mergeCell ref="A6:C6"/>
    <mergeCell ref="D6:D7"/>
    <mergeCell ref="A7:C7"/>
    <mergeCell ref="E6:E7"/>
    <mergeCell ref="F6:F7"/>
    <mergeCell ref="A8:C8"/>
    <mergeCell ref="A9:C9"/>
    <mergeCell ref="A10:C10"/>
    <mergeCell ref="A11:C11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34:C34"/>
    <mergeCell ref="A35:C35"/>
    <mergeCell ref="A36:C36"/>
    <mergeCell ref="A37:C37"/>
    <mergeCell ref="A1:D1"/>
    <mergeCell ref="A2:D2"/>
    <mergeCell ref="A3:D3"/>
    <mergeCell ref="A5:C5"/>
    <mergeCell ref="A4:C4"/>
    <mergeCell ref="A28:C28"/>
  </mergeCells>
  <printOptions/>
  <pageMargins left="0.75" right="0.35" top="0.22" bottom="0.24" header="0.2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56"/>
  <sheetViews>
    <sheetView zoomScalePageLayoutView="0" workbookViewId="0" topLeftCell="A10">
      <selection activeCell="E35" sqref="E35"/>
    </sheetView>
  </sheetViews>
  <sheetFormatPr defaultColWidth="9.00390625" defaultRowHeight="12.75"/>
  <cols>
    <col min="1" max="1" width="47.625" style="107" customWidth="1"/>
    <col min="2" max="2" width="7.00390625" style="107" customWidth="1"/>
    <col min="3" max="3" width="15.125" style="107" customWidth="1"/>
    <col min="4" max="5" width="13.875" style="107" customWidth="1"/>
    <col min="6" max="6" width="21.875" style="107" customWidth="1"/>
    <col min="7" max="16384" width="9.125" style="107" customWidth="1"/>
  </cols>
  <sheetData>
    <row r="1" spans="1:5" ht="15.75">
      <c r="A1" s="224" t="s">
        <v>273</v>
      </c>
      <c r="B1" s="224"/>
      <c r="C1" s="224"/>
      <c r="D1" s="224"/>
      <c r="E1" s="87"/>
    </row>
    <row r="2" spans="1:5" ht="33" customHeight="1">
      <c r="A2" s="261" t="str">
        <f>Титульный!B8</f>
        <v>ГОБУСОН "Социальный приют для детей и подростков "Берегиня" Кольского района"</v>
      </c>
      <c r="B2" s="261"/>
      <c r="C2" s="261"/>
      <c r="D2" s="261"/>
      <c r="E2" s="93"/>
    </row>
    <row r="3" spans="1:5" ht="29.25" customHeight="1">
      <c r="A3" s="226" t="s">
        <v>274</v>
      </c>
      <c r="B3" s="226"/>
      <c r="C3" s="226"/>
      <c r="D3" s="226"/>
      <c r="E3" s="121"/>
    </row>
    <row r="4" spans="1:5" ht="27.75" customHeight="1">
      <c r="A4" s="285" t="s">
        <v>460</v>
      </c>
      <c r="B4" s="285" t="s">
        <v>23</v>
      </c>
      <c r="C4" s="285" t="s">
        <v>468</v>
      </c>
      <c r="D4" s="282" t="s">
        <v>577</v>
      </c>
      <c r="E4" s="308" t="s">
        <v>497</v>
      </c>
    </row>
    <row r="5" spans="1:5" ht="12.75">
      <c r="A5" s="285"/>
      <c r="B5" s="285"/>
      <c r="C5" s="285"/>
      <c r="D5" s="283"/>
      <c r="E5" s="309"/>
    </row>
    <row r="6" spans="1:5" ht="51.75" customHeight="1">
      <c r="A6" s="285"/>
      <c r="B6" s="285"/>
      <c r="C6" s="285"/>
      <c r="D6" s="283"/>
      <c r="E6" s="309"/>
    </row>
    <row r="7" spans="1:5" ht="24.75" customHeight="1">
      <c r="A7" s="285"/>
      <c r="B7" s="285"/>
      <c r="C7" s="285"/>
      <c r="D7" s="284"/>
      <c r="E7" s="310"/>
    </row>
    <row r="8" spans="1:5" ht="12.75">
      <c r="A8" s="99">
        <v>1</v>
      </c>
      <c r="B8" s="99">
        <v>2</v>
      </c>
      <c r="C8" s="99">
        <v>3</v>
      </c>
      <c r="D8" s="99">
        <v>4</v>
      </c>
      <c r="E8" s="99">
        <v>5</v>
      </c>
    </row>
    <row r="9" spans="1:5" s="120" customFormat="1" ht="12.75">
      <c r="A9" s="118" t="s">
        <v>482</v>
      </c>
      <c r="B9" s="112">
        <v>200</v>
      </c>
      <c r="C9" s="112" t="s">
        <v>470</v>
      </c>
      <c r="D9" s="113">
        <f>D11+D19+D26</f>
        <v>41037.7</v>
      </c>
      <c r="E9" s="209">
        <f>14340.1/D9</f>
        <v>0.34943722479573663</v>
      </c>
    </row>
    <row r="10" spans="1:5" s="120" customFormat="1" ht="14.25" customHeight="1">
      <c r="A10" s="100" t="s">
        <v>483</v>
      </c>
      <c r="B10" s="99"/>
      <c r="C10" s="101"/>
      <c r="D10" s="101"/>
      <c r="E10" s="101"/>
    </row>
    <row r="11" spans="1:5" s="120" customFormat="1" ht="12.75">
      <c r="A11" s="109" t="s">
        <v>484</v>
      </c>
      <c r="B11" s="99">
        <v>210</v>
      </c>
      <c r="C11" s="110">
        <v>110</v>
      </c>
      <c r="D11" s="101">
        <f>D13+D14+D15</f>
        <v>28766.8</v>
      </c>
      <c r="E11" s="101">
        <v>47</v>
      </c>
    </row>
    <row r="12" spans="1:5" s="120" customFormat="1" ht="14.25" customHeight="1">
      <c r="A12" s="100" t="s">
        <v>485</v>
      </c>
      <c r="B12" s="99"/>
      <c r="C12" s="101"/>
      <c r="D12" s="101"/>
      <c r="E12" s="101"/>
    </row>
    <row r="13" spans="1:5" s="120" customFormat="1" ht="12.75">
      <c r="A13" s="109" t="s">
        <v>486</v>
      </c>
      <c r="B13" s="99">
        <v>211</v>
      </c>
      <c r="C13" s="110">
        <v>111</v>
      </c>
      <c r="D13" s="101">
        <v>20400</v>
      </c>
      <c r="E13" s="208">
        <f>8869.7/D13</f>
        <v>0.43478921568627454</v>
      </c>
    </row>
    <row r="14" spans="1:5" s="120" customFormat="1" ht="12.75">
      <c r="A14" s="109" t="s">
        <v>487</v>
      </c>
      <c r="B14" s="99">
        <v>212</v>
      </c>
      <c r="C14" s="110">
        <v>112</v>
      </c>
      <c r="D14" s="101">
        <v>2206.8</v>
      </c>
      <c r="E14" s="208">
        <f>1133.7/D14</f>
        <v>0.5137302882001087</v>
      </c>
    </row>
    <row r="15" spans="1:5" s="120" customFormat="1" ht="12.75">
      <c r="A15" s="109" t="s">
        <v>488</v>
      </c>
      <c r="B15" s="99">
        <v>213</v>
      </c>
      <c r="C15" s="110">
        <v>119</v>
      </c>
      <c r="D15" s="101">
        <v>6160</v>
      </c>
      <c r="E15" s="208">
        <f>2450.5/D15</f>
        <v>0.3978084415584416</v>
      </c>
    </row>
    <row r="16" spans="1:5" s="120" customFormat="1" ht="12.75">
      <c r="A16" s="109" t="s">
        <v>489</v>
      </c>
      <c r="B16" s="99">
        <v>220</v>
      </c>
      <c r="C16" s="110">
        <v>320</v>
      </c>
      <c r="D16" s="101"/>
      <c r="E16" s="101"/>
    </row>
    <row r="17" spans="1:5" s="120" customFormat="1" ht="12.75">
      <c r="A17" s="100" t="s">
        <v>485</v>
      </c>
      <c r="B17" s="99"/>
      <c r="C17" s="110"/>
      <c r="D17" s="101"/>
      <c r="E17" s="101"/>
    </row>
    <row r="18" spans="1:5" s="120" customFormat="1" ht="12.75">
      <c r="A18" s="109" t="s">
        <v>490</v>
      </c>
      <c r="B18" s="99">
        <v>2201</v>
      </c>
      <c r="C18" s="110">
        <v>323</v>
      </c>
      <c r="D18" s="101"/>
      <c r="E18" s="101"/>
    </row>
    <row r="19" spans="1:5" s="120" customFormat="1" ht="12.75">
      <c r="A19" s="109" t="s">
        <v>491</v>
      </c>
      <c r="B19" s="99">
        <v>230</v>
      </c>
      <c r="C19" s="110">
        <v>850</v>
      </c>
      <c r="D19" s="101">
        <v>149.8</v>
      </c>
      <c r="E19" s="208">
        <f>35.6/D19</f>
        <v>0.2376502002670227</v>
      </c>
    </row>
    <row r="20" spans="1:5" s="120" customFormat="1" ht="12.75">
      <c r="A20" s="100" t="s">
        <v>485</v>
      </c>
      <c r="B20" s="99"/>
      <c r="C20" s="101"/>
      <c r="D20" s="101"/>
      <c r="E20" s="101"/>
    </row>
    <row r="21" spans="1:5" s="120" customFormat="1" ht="12.75">
      <c r="A21" s="100" t="s">
        <v>492</v>
      </c>
      <c r="B21" s="99">
        <v>2301</v>
      </c>
      <c r="C21" s="110">
        <v>852</v>
      </c>
      <c r="D21" s="101">
        <v>142</v>
      </c>
      <c r="E21" s="208">
        <f>34.9/D21</f>
        <v>0.24577464788732392</v>
      </c>
    </row>
    <row r="22" spans="1:5" s="120" customFormat="1" ht="12.75">
      <c r="A22" s="111" t="s">
        <v>493</v>
      </c>
      <c r="B22" s="99">
        <v>2302</v>
      </c>
      <c r="C22" s="110">
        <v>852</v>
      </c>
      <c r="D22" s="101">
        <v>2.7</v>
      </c>
      <c r="E22" s="208">
        <f>0.7/D22</f>
        <v>0.25925925925925924</v>
      </c>
    </row>
    <row r="23" spans="1:5" s="120" customFormat="1" ht="12.75">
      <c r="A23" s="109" t="s">
        <v>494</v>
      </c>
      <c r="B23" s="99">
        <v>2303</v>
      </c>
      <c r="C23" s="110">
        <v>853</v>
      </c>
      <c r="D23" s="101">
        <v>5.1</v>
      </c>
      <c r="E23" s="208">
        <f>0.08/D23</f>
        <v>0.01568627450980392</v>
      </c>
    </row>
    <row r="24" spans="1:5" s="120" customFormat="1" ht="12.75">
      <c r="A24" s="109" t="s">
        <v>495</v>
      </c>
      <c r="B24" s="99">
        <v>240</v>
      </c>
      <c r="C24" s="101" t="s">
        <v>432</v>
      </c>
      <c r="D24" s="101"/>
      <c r="E24" s="101"/>
    </row>
    <row r="25" spans="1:5" s="120" customFormat="1" ht="25.5">
      <c r="A25" s="109" t="s">
        <v>496</v>
      </c>
      <c r="B25" s="99">
        <v>250</v>
      </c>
      <c r="C25" s="101" t="s">
        <v>432</v>
      </c>
      <c r="D25" s="101"/>
      <c r="E25" s="101"/>
    </row>
    <row r="26" spans="1:5" s="120" customFormat="1" ht="25.5">
      <c r="A26" s="109" t="s">
        <v>523</v>
      </c>
      <c r="B26" s="99">
        <v>260</v>
      </c>
      <c r="C26" s="110">
        <v>240</v>
      </c>
      <c r="D26" s="101">
        <f>D28</f>
        <v>12121.1</v>
      </c>
      <c r="E26" s="208">
        <f>E28</f>
        <v>0.15212315713920355</v>
      </c>
    </row>
    <row r="27" spans="1:5" s="120" customFormat="1" ht="12.75">
      <c r="A27" s="109" t="s">
        <v>485</v>
      </c>
      <c r="B27" s="99"/>
      <c r="C27" s="101"/>
      <c r="D27" s="101"/>
      <c r="E27" s="101"/>
    </row>
    <row r="28" spans="1:5" s="120" customFormat="1" ht="25.5">
      <c r="A28" s="109" t="s">
        <v>524</v>
      </c>
      <c r="B28" s="99">
        <v>2601</v>
      </c>
      <c r="C28" s="110">
        <v>244</v>
      </c>
      <c r="D28" s="101">
        <v>12121.1</v>
      </c>
      <c r="E28" s="208">
        <f>1843.9/D28</f>
        <v>0.15212315713920355</v>
      </c>
    </row>
    <row r="29" spans="1:5" ht="12.75">
      <c r="A29" s="114"/>
      <c r="B29" s="115"/>
      <c r="C29" s="115"/>
      <c r="D29" s="115"/>
      <c r="E29" s="115"/>
    </row>
    <row r="30" spans="1:5" ht="12.75">
      <c r="A30" s="116"/>
      <c r="B30" s="117"/>
      <c r="C30" s="117"/>
      <c r="D30" s="117"/>
      <c r="E30" s="117"/>
    </row>
    <row r="31" spans="1:5" ht="12.75">
      <c r="A31" s="116"/>
      <c r="B31" s="117"/>
      <c r="C31" s="117"/>
      <c r="D31" s="117"/>
      <c r="E31" s="117"/>
    </row>
    <row r="32" spans="1:5" ht="12.75">
      <c r="A32" s="116"/>
      <c r="B32" s="117"/>
      <c r="C32" s="117"/>
      <c r="D32" s="117"/>
      <c r="E32" s="117"/>
    </row>
    <row r="33" spans="1:5" ht="12.75">
      <c r="A33" s="117"/>
      <c r="B33" s="117"/>
      <c r="C33" s="117"/>
      <c r="D33" s="117"/>
      <c r="E33" s="117"/>
    </row>
    <row r="34" spans="1:5" ht="12.75">
      <c r="A34" s="117"/>
      <c r="B34" s="117"/>
      <c r="C34" s="117"/>
      <c r="D34" s="117"/>
      <c r="E34" s="117"/>
    </row>
    <row r="35" spans="1:5" ht="12.75">
      <c r="A35" s="117"/>
      <c r="B35" s="117"/>
      <c r="C35" s="117"/>
      <c r="D35" s="117"/>
      <c r="E35" s="117"/>
    </row>
    <row r="36" spans="1:5" ht="12.75">
      <c r="A36" s="117"/>
      <c r="B36" s="117"/>
      <c r="C36" s="117"/>
      <c r="D36" s="117"/>
      <c r="E36" s="117"/>
    </row>
    <row r="37" spans="1:5" ht="12.75">
      <c r="A37" s="117"/>
      <c r="B37" s="117"/>
      <c r="C37" s="117"/>
      <c r="D37" s="117"/>
      <c r="E37" s="117"/>
    </row>
    <row r="38" spans="1:5" ht="12.75">
      <c r="A38" s="117"/>
      <c r="B38" s="117"/>
      <c r="C38" s="117"/>
      <c r="D38" s="117"/>
      <c r="E38" s="117"/>
    </row>
    <row r="39" spans="1:5" ht="12.75">
      <c r="A39" s="117"/>
      <c r="B39" s="117"/>
      <c r="C39" s="117"/>
      <c r="D39" s="117"/>
      <c r="E39" s="117"/>
    </row>
    <row r="40" spans="1:5" ht="12.75">
      <c r="A40" s="117"/>
      <c r="B40" s="117"/>
      <c r="C40" s="117"/>
      <c r="D40" s="117"/>
      <c r="E40" s="117"/>
    </row>
    <row r="41" spans="1:5" ht="12.75">
      <c r="A41" s="117"/>
      <c r="B41" s="117"/>
      <c r="C41" s="117"/>
      <c r="D41" s="117"/>
      <c r="E41" s="117"/>
    </row>
    <row r="42" spans="1:5" ht="12.75">
      <c r="A42" s="117"/>
      <c r="B42" s="117"/>
      <c r="C42" s="117"/>
      <c r="D42" s="117"/>
      <c r="E42" s="117"/>
    </row>
    <row r="43" spans="1:5" ht="12.75">
      <c r="A43" s="117"/>
      <c r="B43" s="117"/>
      <c r="C43" s="117"/>
      <c r="D43" s="117"/>
      <c r="E43" s="117"/>
    </row>
    <row r="44" spans="1:5" ht="12.75">
      <c r="A44" s="117"/>
      <c r="B44" s="117"/>
      <c r="C44" s="117"/>
      <c r="D44" s="117"/>
      <c r="E44" s="117"/>
    </row>
    <row r="45" spans="1:5" ht="12.75">
      <c r="A45" s="117"/>
      <c r="B45" s="117"/>
      <c r="C45" s="117"/>
      <c r="D45" s="117"/>
      <c r="E45" s="117"/>
    </row>
    <row r="46" spans="1:5" ht="12.75">
      <c r="A46" s="117"/>
      <c r="B46" s="117"/>
      <c r="C46" s="117"/>
      <c r="D46" s="117"/>
      <c r="E46" s="117"/>
    </row>
    <row r="47" spans="1:5" ht="12.75">
      <c r="A47" s="117"/>
      <c r="B47" s="117"/>
      <c r="C47" s="117"/>
      <c r="D47" s="117"/>
      <c r="E47" s="117"/>
    </row>
    <row r="48" spans="1:5" ht="12.75">
      <c r="A48" s="117"/>
      <c r="B48" s="117"/>
      <c r="C48" s="117"/>
      <c r="D48" s="117"/>
      <c r="E48" s="117"/>
    </row>
    <row r="49" spans="1:5" ht="12.75">
      <c r="A49" s="117"/>
      <c r="B49" s="117"/>
      <c r="C49" s="117"/>
      <c r="D49" s="117"/>
      <c r="E49" s="117"/>
    </row>
    <row r="50" spans="1:5" ht="12.75">
      <c r="A50" s="117"/>
      <c r="B50" s="117"/>
      <c r="C50" s="117"/>
      <c r="D50" s="117"/>
      <c r="E50" s="117"/>
    </row>
    <row r="51" spans="1:5" ht="12.75">
      <c r="A51" s="117"/>
      <c r="B51" s="117"/>
      <c r="C51" s="117"/>
      <c r="D51" s="117"/>
      <c r="E51" s="117"/>
    </row>
    <row r="52" spans="1:5" ht="12.75">
      <c r="A52" s="117"/>
      <c r="B52" s="117"/>
      <c r="C52" s="117"/>
      <c r="D52" s="117"/>
      <c r="E52" s="117"/>
    </row>
    <row r="53" spans="1:5" ht="12.75">
      <c r="A53" s="117"/>
      <c r="B53" s="117"/>
      <c r="C53" s="117"/>
      <c r="D53" s="117"/>
      <c r="E53" s="117"/>
    </row>
    <row r="54" spans="1:5" ht="12.75">
      <c r="A54" s="117"/>
      <c r="B54" s="117"/>
      <c r="C54" s="117"/>
      <c r="D54" s="117"/>
      <c r="E54" s="117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</sheetData>
  <sheetProtection/>
  <mergeCells count="8">
    <mergeCell ref="D4:D7"/>
    <mergeCell ref="E4:E7"/>
    <mergeCell ref="A1:D1"/>
    <mergeCell ref="A2:D2"/>
    <mergeCell ref="A3:D3"/>
    <mergeCell ref="A4:A7"/>
    <mergeCell ref="B4:B7"/>
    <mergeCell ref="C4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38"/>
  <sheetViews>
    <sheetView zoomScale="70" zoomScaleNormal="70" zoomScalePageLayoutView="0" workbookViewId="0" topLeftCell="A16">
      <selection activeCell="H24" sqref="H24"/>
    </sheetView>
  </sheetViews>
  <sheetFormatPr defaultColWidth="9.00390625" defaultRowHeight="12.75"/>
  <cols>
    <col min="1" max="1" width="5.625" style="1" customWidth="1"/>
    <col min="2" max="2" width="43.75390625" style="1" bestFit="1" customWidth="1"/>
    <col min="3" max="3" width="38.375" style="1" customWidth="1"/>
    <col min="4" max="16384" width="9.125" style="1" customWidth="1"/>
  </cols>
  <sheetData>
    <row r="1" spans="1:3" ht="15.75">
      <c r="A1" s="224" t="s">
        <v>259</v>
      </c>
      <c r="B1" s="224"/>
      <c r="C1" s="224"/>
    </row>
    <row r="2" spans="1:3" ht="15.75">
      <c r="A2" s="225" t="str">
        <f>Титульный!B8</f>
        <v>ГОБУСОН "Социальный приют для детей и подростков "Берегиня" Кольского района"</v>
      </c>
      <c r="B2" s="225"/>
      <c r="C2" s="225"/>
    </row>
    <row r="3" spans="1:3" s="2" customFormat="1" ht="11.25">
      <c r="A3" s="226" t="s">
        <v>258</v>
      </c>
      <c r="B3" s="226"/>
      <c r="C3" s="226"/>
    </row>
    <row r="4" ht="6" customHeight="1"/>
    <row r="5" spans="1:3" ht="15.75">
      <c r="A5" s="14" t="s">
        <v>21</v>
      </c>
      <c r="B5" s="229" t="s">
        <v>59</v>
      </c>
      <c r="C5" s="230"/>
    </row>
    <row r="6" spans="1:3" ht="94.5">
      <c r="A6" s="146" t="s">
        <v>24</v>
      </c>
      <c r="B6" s="145" t="s">
        <v>53</v>
      </c>
      <c r="C6" s="21" t="s">
        <v>529</v>
      </c>
    </row>
    <row r="7" spans="1:3" ht="15.75">
      <c r="A7" s="19" t="s">
        <v>25</v>
      </c>
      <c r="B7" s="20" t="s">
        <v>48</v>
      </c>
      <c r="C7" s="73" t="s">
        <v>443</v>
      </c>
    </row>
    <row r="8" spans="1:3" ht="31.5">
      <c r="A8" s="19" t="s">
        <v>28</v>
      </c>
      <c r="B8" s="20" t="s">
        <v>60</v>
      </c>
      <c r="C8" s="22" t="s">
        <v>448</v>
      </c>
    </row>
    <row r="9" spans="1:3" ht="63">
      <c r="A9" s="146" t="s">
        <v>29</v>
      </c>
      <c r="B9" s="145" t="s">
        <v>61</v>
      </c>
      <c r="C9" s="22" t="s">
        <v>530</v>
      </c>
    </row>
    <row r="10" spans="1:3" ht="46.5" customHeight="1">
      <c r="A10" s="146" t="s">
        <v>68</v>
      </c>
      <c r="B10" s="145" t="s">
        <v>62</v>
      </c>
      <c r="C10" s="22" t="s">
        <v>530</v>
      </c>
    </row>
    <row r="11" spans="1:3" ht="15.75">
      <c r="A11" s="19" t="s">
        <v>69</v>
      </c>
      <c r="B11" s="20" t="s">
        <v>55</v>
      </c>
      <c r="C11" s="22" t="s">
        <v>531</v>
      </c>
    </row>
    <row r="12" spans="1:3" ht="15.75">
      <c r="A12" s="19" t="s">
        <v>70</v>
      </c>
      <c r="B12" s="20" t="s">
        <v>56</v>
      </c>
      <c r="C12" s="72" t="s">
        <v>532</v>
      </c>
    </row>
    <row r="13" spans="1:3" ht="15.75">
      <c r="A13" s="19" t="s">
        <v>71</v>
      </c>
      <c r="B13" s="20" t="s">
        <v>410</v>
      </c>
      <c r="C13" s="137" t="s">
        <v>533</v>
      </c>
    </row>
    <row r="14" spans="1:3" ht="15.75">
      <c r="A14" s="19" t="s">
        <v>72</v>
      </c>
      <c r="B14" s="20" t="s">
        <v>58</v>
      </c>
      <c r="C14" s="22" t="s">
        <v>534</v>
      </c>
    </row>
    <row r="15" spans="1:3" ht="15.75">
      <c r="A15" s="19" t="s">
        <v>73</v>
      </c>
      <c r="B15" s="20" t="s">
        <v>66</v>
      </c>
      <c r="C15" s="22" t="s">
        <v>531</v>
      </c>
    </row>
    <row r="16" spans="1:3" ht="15.75">
      <c r="A16" s="19" t="s">
        <v>74</v>
      </c>
      <c r="B16" s="20" t="s">
        <v>57</v>
      </c>
      <c r="C16" s="22" t="s">
        <v>535</v>
      </c>
    </row>
    <row r="17" spans="1:3" ht="15.75">
      <c r="A17" s="19" t="s">
        <v>75</v>
      </c>
      <c r="B17" s="20" t="s">
        <v>54</v>
      </c>
      <c r="C17" s="22" t="s">
        <v>531</v>
      </c>
    </row>
    <row r="18" spans="1:3" ht="15.75">
      <c r="A18" s="180" t="s">
        <v>559</v>
      </c>
      <c r="B18" s="20" t="s">
        <v>67</v>
      </c>
      <c r="C18" s="22" t="s">
        <v>536</v>
      </c>
    </row>
    <row r="19" spans="1:3" ht="15.75">
      <c r="A19" s="180" t="s">
        <v>561</v>
      </c>
      <c r="B19" s="20" t="s">
        <v>54</v>
      </c>
      <c r="C19" s="22" t="s">
        <v>537</v>
      </c>
    </row>
    <row r="20" spans="1:3" ht="192" customHeight="1">
      <c r="A20" s="181" t="s">
        <v>560</v>
      </c>
      <c r="B20" s="145" t="s">
        <v>78</v>
      </c>
      <c r="C20" s="79" t="s">
        <v>562</v>
      </c>
    </row>
    <row r="21" spans="1:3" ht="15.75">
      <c r="A21" s="14" t="s">
        <v>22</v>
      </c>
      <c r="B21" s="229" t="s">
        <v>411</v>
      </c>
      <c r="C21" s="230"/>
    </row>
    <row r="22" spans="1:3" ht="110.25">
      <c r="A22" s="146" t="s">
        <v>30</v>
      </c>
      <c r="B22" s="145" t="s">
        <v>63</v>
      </c>
      <c r="C22" s="169" t="s">
        <v>538</v>
      </c>
    </row>
    <row r="23" spans="1:3" ht="31.5">
      <c r="A23" s="146" t="s">
        <v>31</v>
      </c>
      <c r="B23" s="20" t="s">
        <v>64</v>
      </c>
      <c r="C23" s="147" t="s">
        <v>539</v>
      </c>
    </row>
    <row r="24" spans="1:3" ht="31.5">
      <c r="A24" s="146" t="s">
        <v>77</v>
      </c>
      <c r="B24" s="20" t="s">
        <v>65</v>
      </c>
      <c r="C24" s="148">
        <v>5105031206</v>
      </c>
    </row>
    <row r="25" spans="1:3" ht="31.5">
      <c r="A25" s="146" t="s">
        <v>79</v>
      </c>
      <c r="B25" s="145" t="s">
        <v>80</v>
      </c>
      <c r="C25" s="22" t="s">
        <v>421</v>
      </c>
    </row>
    <row r="26" spans="1:3" ht="15.75">
      <c r="A26" s="19" t="s">
        <v>84</v>
      </c>
      <c r="B26" s="20" t="s">
        <v>81</v>
      </c>
      <c r="C26" s="23" t="s">
        <v>540</v>
      </c>
    </row>
    <row r="27" spans="1:3" ht="15.75">
      <c r="A27" s="19" t="s">
        <v>85</v>
      </c>
      <c r="B27" s="20" t="s">
        <v>82</v>
      </c>
      <c r="C27" s="160">
        <v>39989</v>
      </c>
    </row>
    <row r="28" spans="1:3" ht="15.75">
      <c r="A28" s="19" t="s">
        <v>86</v>
      </c>
      <c r="B28" s="20" t="s">
        <v>83</v>
      </c>
      <c r="C28" s="23" t="s">
        <v>447</v>
      </c>
    </row>
    <row r="29" spans="1:3" ht="94.5">
      <c r="A29" s="149" t="s">
        <v>87</v>
      </c>
      <c r="B29" s="145" t="s">
        <v>157</v>
      </c>
      <c r="C29" s="79" t="s">
        <v>541</v>
      </c>
    </row>
    <row r="30" spans="1:3" ht="48" customHeight="1">
      <c r="A30" s="149" t="s">
        <v>88</v>
      </c>
      <c r="B30" s="77" t="s">
        <v>90</v>
      </c>
      <c r="C30" s="78" t="s">
        <v>446</v>
      </c>
    </row>
    <row r="31" spans="1:3" ht="82.5" customHeight="1">
      <c r="A31" s="149" t="s">
        <v>89</v>
      </c>
      <c r="B31" s="145" t="s">
        <v>158</v>
      </c>
      <c r="C31" s="79" t="s">
        <v>542</v>
      </c>
    </row>
    <row r="32" spans="1:3" ht="15.75">
      <c r="A32" s="163" t="s">
        <v>50</v>
      </c>
      <c r="B32" s="227" t="s">
        <v>293</v>
      </c>
      <c r="C32" s="228"/>
    </row>
    <row r="33" spans="1:3" ht="31.5">
      <c r="A33" s="166" t="s">
        <v>368</v>
      </c>
      <c r="B33" s="215" t="s">
        <v>288</v>
      </c>
      <c r="C33" s="169" t="s">
        <v>545</v>
      </c>
    </row>
    <row r="34" spans="1:3" ht="49.5" customHeight="1">
      <c r="A34" s="166" t="s">
        <v>369</v>
      </c>
      <c r="B34" s="215" t="s">
        <v>412</v>
      </c>
      <c r="C34" s="167" t="s">
        <v>546</v>
      </c>
    </row>
    <row r="35" spans="1:3" ht="15.75">
      <c r="A35" s="164" t="s">
        <v>371</v>
      </c>
      <c r="B35" s="215" t="s">
        <v>289</v>
      </c>
      <c r="C35" s="168" t="s">
        <v>548</v>
      </c>
    </row>
    <row r="36" spans="1:3" ht="31.5">
      <c r="A36" s="166" t="s">
        <v>372</v>
      </c>
      <c r="B36" s="215" t="s">
        <v>290</v>
      </c>
      <c r="C36" s="169" t="s">
        <v>564</v>
      </c>
    </row>
    <row r="37" spans="1:3" ht="15.75">
      <c r="A37" s="164" t="s">
        <v>378</v>
      </c>
      <c r="B37" s="215" t="s">
        <v>291</v>
      </c>
      <c r="C37" s="170">
        <v>3406.5</v>
      </c>
    </row>
    <row r="38" spans="1:3" ht="47.25">
      <c r="A38" s="166" t="s">
        <v>379</v>
      </c>
      <c r="B38" s="215" t="s">
        <v>292</v>
      </c>
      <c r="C38" s="167" t="s">
        <v>581</v>
      </c>
    </row>
  </sheetData>
  <sheetProtection formatCells="0"/>
  <mergeCells count="6">
    <mergeCell ref="A1:C1"/>
    <mergeCell ref="A2:C2"/>
    <mergeCell ref="A3:C3"/>
    <mergeCell ref="B32:C32"/>
    <mergeCell ref="B5:C5"/>
    <mergeCell ref="B21:C21"/>
  </mergeCells>
  <hyperlinks>
    <hyperlink ref="C12" r:id="rId1" display="cpsd.murmansk@yandex.ru"/>
    <hyperlink ref="C13" r:id="rId2" display="http://mcspsd.ru/"/>
  </hyperlink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47"/>
  <sheetViews>
    <sheetView zoomScalePageLayoutView="0" workbookViewId="0" topLeftCell="A19">
      <selection activeCell="J7" sqref="J7"/>
    </sheetView>
  </sheetViews>
  <sheetFormatPr defaultColWidth="9.00390625" defaultRowHeight="12.75"/>
  <cols>
    <col min="1" max="1" width="7.25390625" style="1" customWidth="1"/>
    <col min="2" max="2" width="29.00390625" style="1" customWidth="1"/>
    <col min="3" max="3" width="27.00390625" style="1" customWidth="1"/>
    <col min="4" max="4" width="13.25390625" style="1" customWidth="1"/>
    <col min="5" max="5" width="15.625" style="1" customWidth="1"/>
    <col min="6" max="16384" width="9.125" style="1" customWidth="1"/>
  </cols>
  <sheetData>
    <row r="1" spans="1:5" ht="15.75">
      <c r="A1" s="224" t="s">
        <v>427</v>
      </c>
      <c r="B1" s="224"/>
      <c r="C1" s="224"/>
      <c r="D1" s="224"/>
      <c r="E1" s="224"/>
    </row>
    <row r="2" spans="1:5" ht="15.75">
      <c r="A2" s="234" t="s">
        <v>543</v>
      </c>
      <c r="B2" s="234"/>
      <c r="C2" s="234"/>
      <c r="D2" s="234"/>
      <c r="E2" s="234"/>
    </row>
    <row r="3" spans="1:5" s="2" customFormat="1" ht="11.25">
      <c r="A3" s="226" t="s">
        <v>258</v>
      </c>
      <c r="B3" s="226"/>
      <c r="C3" s="226"/>
      <c r="D3" s="226"/>
      <c r="E3" s="226"/>
    </row>
    <row r="5" spans="1:7" ht="69.75" customHeight="1">
      <c r="A5" s="17" t="s">
        <v>0</v>
      </c>
      <c r="B5" s="17" t="s">
        <v>1</v>
      </c>
      <c r="C5" s="18" t="s">
        <v>295</v>
      </c>
      <c r="D5" s="18" t="s">
        <v>450</v>
      </c>
      <c r="E5" s="18" t="s">
        <v>582</v>
      </c>
      <c r="F5" s="254" t="s">
        <v>253</v>
      </c>
      <c r="G5" s="254" t="s">
        <v>253</v>
      </c>
    </row>
    <row r="6" spans="1:7" s="47" customFormat="1" ht="19.5" customHeight="1">
      <c r="A6" s="14">
        <v>1</v>
      </c>
      <c r="B6" s="238" t="s">
        <v>294</v>
      </c>
      <c r="C6" s="239"/>
      <c r="D6" s="239"/>
      <c r="E6" s="240"/>
      <c r="F6" s="254"/>
      <c r="G6" s="254"/>
    </row>
    <row r="7" spans="1:5" ht="81" customHeight="1">
      <c r="A7" s="241" t="s">
        <v>24</v>
      </c>
      <c r="B7" s="235" t="s">
        <v>300</v>
      </c>
      <c r="C7" s="43" t="s">
        <v>296</v>
      </c>
      <c r="D7" s="35"/>
      <c r="E7" s="33"/>
    </row>
    <row r="8" spans="1:5" ht="80.25" customHeight="1">
      <c r="A8" s="242"/>
      <c r="B8" s="236"/>
      <c r="C8" s="43" t="s">
        <v>297</v>
      </c>
      <c r="D8" s="35"/>
      <c r="E8" s="33"/>
    </row>
    <row r="9" spans="1:5" ht="93.75" customHeight="1">
      <c r="A9" s="242"/>
      <c r="B9" s="236"/>
      <c r="C9" s="43" t="s">
        <v>298</v>
      </c>
      <c r="D9" s="35"/>
      <c r="E9" s="33"/>
    </row>
    <row r="10" spans="1:5" ht="56.25" customHeight="1">
      <c r="A10" s="243"/>
      <c r="B10" s="237"/>
      <c r="C10" s="43" t="s">
        <v>299</v>
      </c>
      <c r="D10" s="35"/>
      <c r="E10" s="33"/>
    </row>
    <row r="11" spans="1:5" ht="38.25" customHeight="1">
      <c r="A11" s="150" t="s">
        <v>25</v>
      </c>
      <c r="B11" s="45" t="s">
        <v>267</v>
      </c>
      <c r="C11" s="46"/>
      <c r="D11" s="35"/>
      <c r="E11" s="33"/>
    </row>
    <row r="12" spans="1:5" ht="276.75" customHeight="1">
      <c r="A12" s="14"/>
      <c r="B12" s="43" t="s">
        <v>268</v>
      </c>
      <c r="C12" s="44" t="s">
        <v>301</v>
      </c>
      <c r="D12" s="35"/>
      <c r="E12" s="33"/>
    </row>
    <row r="13" spans="1:5" ht="48" customHeight="1">
      <c r="A13" s="14"/>
      <c r="B13" s="57" t="s">
        <v>269</v>
      </c>
      <c r="C13" s="41" t="s">
        <v>302</v>
      </c>
      <c r="D13" s="35"/>
      <c r="E13" s="33"/>
    </row>
    <row r="14" spans="1:5" ht="123.75" customHeight="1">
      <c r="A14" s="14" t="s">
        <v>28</v>
      </c>
      <c r="B14" s="257" t="s">
        <v>449</v>
      </c>
      <c r="C14" s="43" t="s">
        <v>303</v>
      </c>
      <c r="D14" s="35"/>
      <c r="E14" s="33"/>
    </row>
    <row r="15" spans="1:5" ht="106.5" customHeight="1">
      <c r="A15" s="14"/>
      <c r="B15" s="258"/>
      <c r="C15" s="44" t="s">
        <v>304</v>
      </c>
      <c r="D15" s="35"/>
      <c r="E15" s="33"/>
    </row>
    <row r="16" spans="1:5" ht="33.75" customHeight="1">
      <c r="A16" s="14"/>
      <c r="B16" s="258"/>
      <c r="C16" s="43" t="s">
        <v>305</v>
      </c>
      <c r="D16" s="80"/>
      <c r="E16" s="82"/>
    </row>
    <row r="17" spans="1:5" ht="33.75">
      <c r="A17" s="14"/>
      <c r="B17" s="258"/>
      <c r="C17" s="43" t="s">
        <v>306</v>
      </c>
      <c r="D17" s="80"/>
      <c r="E17" s="82"/>
    </row>
    <row r="18" spans="1:5" ht="40.5" customHeight="1">
      <c r="A18" s="14"/>
      <c r="B18" s="258"/>
      <c r="C18" s="151" t="s">
        <v>307</v>
      </c>
      <c r="D18" s="152">
        <v>21</v>
      </c>
      <c r="E18" s="153">
        <v>22</v>
      </c>
    </row>
    <row r="19" spans="1:5" ht="22.5">
      <c r="A19" s="14"/>
      <c r="B19" s="258"/>
      <c r="C19" s="43" t="s">
        <v>452</v>
      </c>
      <c r="D19" s="83"/>
      <c r="E19" s="84"/>
    </row>
    <row r="20" spans="1:5" ht="90">
      <c r="A20" s="39" t="s">
        <v>29</v>
      </c>
      <c r="B20" s="257" t="s">
        <v>453</v>
      </c>
      <c r="C20" s="43" t="s">
        <v>308</v>
      </c>
      <c r="D20" s="81"/>
      <c r="E20" s="85"/>
    </row>
    <row r="21" spans="1:5" ht="45">
      <c r="A21" s="39"/>
      <c r="B21" s="259"/>
      <c r="C21" s="43" t="s">
        <v>309</v>
      </c>
      <c r="D21" s="81"/>
      <c r="E21" s="85"/>
    </row>
    <row r="22" spans="1:5" ht="39" customHeight="1">
      <c r="A22" s="39"/>
      <c r="B22" s="259"/>
      <c r="C22" s="43" t="s">
        <v>306</v>
      </c>
      <c r="D22" s="80"/>
      <c r="E22" s="82"/>
    </row>
    <row r="23" spans="1:5" ht="36" customHeight="1">
      <c r="A23" s="39"/>
      <c r="B23" s="259"/>
      <c r="C23" s="43" t="s">
        <v>307</v>
      </c>
      <c r="D23" s="81"/>
      <c r="E23" s="85"/>
    </row>
    <row r="24" spans="1:5" ht="69.75" customHeight="1">
      <c r="A24" s="39" t="s">
        <v>68</v>
      </c>
      <c r="B24" s="257" t="s">
        <v>454</v>
      </c>
      <c r="C24" s="44" t="s">
        <v>310</v>
      </c>
      <c r="D24" s="81"/>
      <c r="E24" s="85"/>
    </row>
    <row r="25" spans="1:5" ht="35.25" customHeight="1">
      <c r="A25" s="39"/>
      <c r="B25" s="257"/>
      <c r="C25" s="43" t="s">
        <v>455</v>
      </c>
      <c r="D25" s="83"/>
      <c r="E25" s="84"/>
    </row>
    <row r="26" spans="1:5" ht="193.5" customHeight="1">
      <c r="A26" s="39"/>
      <c r="B26" s="257"/>
      <c r="C26" s="43" t="s">
        <v>311</v>
      </c>
      <c r="D26" s="35"/>
      <c r="E26" s="33"/>
    </row>
    <row r="27" spans="1:5" ht="58.5" customHeight="1">
      <c r="A27" s="39" t="s">
        <v>69</v>
      </c>
      <c r="B27" s="42" t="s">
        <v>324</v>
      </c>
      <c r="C27" s="43" t="s">
        <v>325</v>
      </c>
      <c r="D27" s="35"/>
      <c r="E27" s="33"/>
    </row>
    <row r="28" spans="1:5" ht="128.25" customHeight="1">
      <c r="A28" s="39" t="s">
        <v>70</v>
      </c>
      <c r="B28" s="42" t="s">
        <v>312</v>
      </c>
      <c r="C28" s="43" t="s">
        <v>313</v>
      </c>
      <c r="D28" s="35"/>
      <c r="E28" s="33"/>
    </row>
    <row r="29" spans="1:5" ht="74.25" customHeight="1">
      <c r="A29" s="39" t="s">
        <v>71</v>
      </c>
      <c r="B29" s="42" t="s">
        <v>322</v>
      </c>
      <c r="C29" s="43" t="s">
        <v>323</v>
      </c>
      <c r="D29" s="35"/>
      <c r="E29" s="33"/>
    </row>
    <row r="30" spans="1:5" ht="91.5" customHeight="1">
      <c r="A30" s="39" t="s">
        <v>72</v>
      </c>
      <c r="B30" s="42" t="s">
        <v>326</v>
      </c>
      <c r="C30" s="43" t="s">
        <v>327</v>
      </c>
      <c r="D30" s="35"/>
      <c r="E30" s="33"/>
    </row>
    <row r="31" spans="1:5" ht="92.25" customHeight="1">
      <c r="A31" s="39" t="s">
        <v>73</v>
      </c>
      <c r="B31" s="42" t="s">
        <v>314</v>
      </c>
      <c r="C31" s="43" t="s">
        <v>308</v>
      </c>
      <c r="D31" s="35"/>
      <c r="E31" s="33"/>
    </row>
    <row r="32" spans="1:5" ht="50.25" customHeight="1">
      <c r="A32" s="251" t="s">
        <v>74</v>
      </c>
      <c r="B32" s="231" t="s">
        <v>315</v>
      </c>
      <c r="C32" s="43" t="s">
        <v>316</v>
      </c>
      <c r="D32" s="35"/>
      <c r="E32" s="33"/>
    </row>
    <row r="33" spans="1:5" ht="44.25" customHeight="1">
      <c r="A33" s="252"/>
      <c r="B33" s="232"/>
      <c r="C33" s="43" t="s">
        <v>317</v>
      </c>
      <c r="D33" s="35"/>
      <c r="E33" s="33"/>
    </row>
    <row r="34" spans="1:5" ht="48" customHeight="1">
      <c r="A34" s="253"/>
      <c r="B34" s="233"/>
      <c r="C34" s="43" t="s">
        <v>318</v>
      </c>
      <c r="D34" s="35"/>
      <c r="E34" s="33"/>
    </row>
    <row r="35" spans="1:5" ht="62.25" customHeight="1">
      <c r="A35" s="39" t="s">
        <v>75</v>
      </c>
      <c r="B35" s="42" t="s">
        <v>319</v>
      </c>
      <c r="C35" s="43" t="s">
        <v>320</v>
      </c>
      <c r="D35" s="74"/>
      <c r="E35" s="75"/>
    </row>
    <row r="36" spans="1:5" ht="41.25" customHeight="1">
      <c r="A36" s="39" t="s">
        <v>76</v>
      </c>
      <c r="B36" s="42" t="s">
        <v>321</v>
      </c>
      <c r="C36" s="43" t="s">
        <v>428</v>
      </c>
      <c r="D36" s="74"/>
      <c r="E36" s="75"/>
    </row>
    <row r="37" spans="1:5" ht="60" customHeight="1">
      <c r="A37" s="14"/>
      <c r="B37" s="45" t="s">
        <v>223</v>
      </c>
      <c r="C37" s="40"/>
      <c r="D37" s="255" t="s">
        <v>253</v>
      </c>
      <c r="E37" s="256"/>
    </row>
    <row r="38" ht="15.75">
      <c r="C38" s="86"/>
    </row>
    <row r="39" spans="1:5" ht="15.75">
      <c r="A39" s="138"/>
      <c r="B39" s="250" t="s">
        <v>456</v>
      </c>
      <c r="C39" s="250"/>
      <c r="D39" s="250"/>
      <c r="E39" s="138"/>
    </row>
    <row r="40" spans="1:5" ht="15.75">
      <c r="A40" s="138"/>
      <c r="B40" s="138"/>
      <c r="C40" s="138"/>
      <c r="D40" s="138"/>
      <c r="E40" s="138"/>
    </row>
    <row r="41" spans="1:5" ht="63">
      <c r="A41" s="139" t="s">
        <v>0</v>
      </c>
      <c r="B41" s="139" t="s">
        <v>1</v>
      </c>
      <c r="C41" s="136" t="s">
        <v>458</v>
      </c>
      <c r="D41" s="136" t="s">
        <v>450</v>
      </c>
      <c r="E41" s="136" t="s">
        <v>451</v>
      </c>
    </row>
    <row r="42" spans="1:5" ht="15.75">
      <c r="A42" s="244" t="s">
        <v>24</v>
      </c>
      <c r="B42" s="247"/>
      <c r="C42" s="140"/>
      <c r="D42" s="141"/>
      <c r="E42" s="142"/>
    </row>
    <row r="43" spans="1:5" ht="15.75">
      <c r="A43" s="245"/>
      <c r="B43" s="248"/>
      <c r="C43" s="140"/>
      <c r="D43" s="141"/>
      <c r="E43" s="142"/>
    </row>
    <row r="44" spans="1:5" ht="15.75">
      <c r="A44" s="246"/>
      <c r="B44" s="249"/>
      <c r="C44" s="140"/>
      <c r="D44" s="141"/>
      <c r="E44" s="142"/>
    </row>
    <row r="45" spans="1:5" ht="15.75">
      <c r="A45" s="138"/>
      <c r="B45" s="138"/>
      <c r="C45" s="138"/>
      <c r="D45" s="138"/>
      <c r="E45" s="138"/>
    </row>
    <row r="46" spans="1:5" ht="15.75">
      <c r="A46" s="138"/>
      <c r="B46" s="138"/>
      <c r="C46" s="138"/>
      <c r="D46" s="138"/>
      <c r="E46" s="138"/>
    </row>
    <row r="47" spans="1:5" ht="15.75">
      <c r="A47" s="138"/>
      <c r="B47" s="138"/>
      <c r="C47" s="138"/>
      <c r="D47" s="138"/>
      <c r="E47" s="138"/>
    </row>
  </sheetData>
  <sheetProtection formatCells="0"/>
  <mergeCells count="17">
    <mergeCell ref="A42:A44"/>
    <mergeCell ref="B42:B44"/>
    <mergeCell ref="B39:D39"/>
    <mergeCell ref="A32:A34"/>
    <mergeCell ref="F5:F6"/>
    <mergeCell ref="G5:G6"/>
    <mergeCell ref="D37:E37"/>
    <mergeCell ref="B14:B19"/>
    <mergeCell ref="B20:B23"/>
    <mergeCell ref="B24:B26"/>
    <mergeCell ref="B32:B34"/>
    <mergeCell ref="A1:E1"/>
    <mergeCell ref="A2:E2"/>
    <mergeCell ref="A3:E3"/>
    <mergeCell ref="B7:B10"/>
    <mergeCell ref="B6:E6"/>
    <mergeCell ref="A7:A10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4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6.375" style="1" customWidth="1"/>
    <col min="2" max="2" width="48.375" style="1" customWidth="1"/>
    <col min="3" max="3" width="12.00390625" style="1" customWidth="1"/>
    <col min="4" max="4" width="17.00390625" style="1" customWidth="1"/>
    <col min="5" max="5" width="15.125" style="1" customWidth="1"/>
    <col min="6" max="16384" width="9.125" style="1" customWidth="1"/>
  </cols>
  <sheetData>
    <row r="1" spans="1:3" ht="28.5" customHeight="1">
      <c r="A1" s="260" t="s">
        <v>254</v>
      </c>
      <c r="B1" s="260"/>
      <c r="C1" s="260"/>
    </row>
    <row r="2" spans="1:3" ht="42" customHeight="1">
      <c r="A2" s="261" t="s">
        <v>528</v>
      </c>
      <c r="B2" s="261"/>
      <c r="C2" s="261"/>
    </row>
    <row r="3" spans="1:3" s="2" customFormat="1" ht="11.25">
      <c r="A3" s="226" t="s">
        <v>258</v>
      </c>
      <c r="B3" s="226"/>
      <c r="C3" s="226"/>
    </row>
    <row r="5" spans="1:5" ht="88.5" customHeight="1">
      <c r="A5" s="17" t="s">
        <v>0</v>
      </c>
      <c r="B5" s="17" t="s">
        <v>1</v>
      </c>
      <c r="C5" s="18" t="s">
        <v>389</v>
      </c>
      <c r="D5" s="18" t="s">
        <v>583</v>
      </c>
      <c r="E5" s="18" t="s">
        <v>584</v>
      </c>
    </row>
    <row r="6" spans="1:5" ht="31.5">
      <c r="A6" s="50" t="s">
        <v>21</v>
      </c>
      <c r="B6" s="63" t="s">
        <v>330</v>
      </c>
      <c r="C6" s="48"/>
      <c r="D6" s="23"/>
      <c r="E6" s="5"/>
    </row>
    <row r="7" spans="1:5" ht="18" customHeight="1">
      <c r="A7" s="49" t="s">
        <v>24</v>
      </c>
      <c r="B7" s="64" t="s">
        <v>328</v>
      </c>
      <c r="C7" s="48"/>
      <c r="D7" s="23"/>
      <c r="E7" s="5"/>
    </row>
    <row r="8" spans="1:5" ht="18" customHeight="1">
      <c r="A8" s="49" t="s">
        <v>25</v>
      </c>
      <c r="B8" s="64" t="s">
        <v>329</v>
      </c>
      <c r="C8" s="48"/>
      <c r="D8" s="23"/>
      <c r="E8" s="5"/>
    </row>
    <row r="9" spans="1:5" ht="18" customHeight="1">
      <c r="A9" s="49" t="s">
        <v>28</v>
      </c>
      <c r="B9" s="64" t="s">
        <v>363</v>
      </c>
      <c r="C9" s="48"/>
      <c r="D9" s="23"/>
      <c r="E9" s="5"/>
    </row>
    <row r="10" spans="1:5" ht="18" customHeight="1">
      <c r="A10" s="49" t="s">
        <v>29</v>
      </c>
      <c r="B10" s="64" t="s">
        <v>364</v>
      </c>
      <c r="C10" s="48"/>
      <c r="D10" s="23"/>
      <c r="E10" s="5"/>
    </row>
    <row r="11" spans="1:5" ht="18" customHeight="1">
      <c r="A11" s="49" t="s">
        <v>68</v>
      </c>
      <c r="B11" s="64" t="s">
        <v>365</v>
      </c>
      <c r="C11" s="48"/>
      <c r="D11" s="23"/>
      <c r="E11" s="5"/>
    </row>
    <row r="12" spans="1:5" ht="18" customHeight="1">
      <c r="A12" s="49" t="s">
        <v>22</v>
      </c>
      <c r="B12" s="65" t="s">
        <v>333</v>
      </c>
      <c r="C12" s="48"/>
      <c r="D12" s="23"/>
      <c r="E12" s="5"/>
    </row>
    <row r="13" spans="1:5" ht="32.25" customHeight="1">
      <c r="A13" s="49" t="s">
        <v>30</v>
      </c>
      <c r="B13" s="64" t="s">
        <v>334</v>
      </c>
      <c r="C13" s="48"/>
      <c r="D13" s="23"/>
      <c r="E13" s="5"/>
    </row>
    <row r="14" spans="1:5" ht="33" customHeight="1">
      <c r="A14" s="49" t="s">
        <v>335</v>
      </c>
      <c r="B14" s="66" t="s">
        <v>331</v>
      </c>
      <c r="C14" s="48"/>
      <c r="D14" s="23"/>
      <c r="E14" s="5"/>
    </row>
    <row r="15" spans="1:5" ht="27.75" customHeight="1">
      <c r="A15" s="51" t="s">
        <v>368</v>
      </c>
      <c r="B15" s="67" t="s">
        <v>275</v>
      </c>
      <c r="C15" s="36"/>
      <c r="D15" s="23"/>
      <c r="E15" s="5"/>
    </row>
    <row r="16" spans="1:5" ht="27" customHeight="1">
      <c r="A16" s="51" t="s">
        <v>369</v>
      </c>
      <c r="B16" s="68" t="s">
        <v>276</v>
      </c>
      <c r="C16" s="36"/>
      <c r="D16" s="23"/>
      <c r="E16" s="5"/>
    </row>
    <row r="17" spans="1:5" ht="28.5" customHeight="1">
      <c r="A17" s="51" t="s">
        <v>369</v>
      </c>
      <c r="B17" s="67" t="s">
        <v>278</v>
      </c>
      <c r="C17" s="37"/>
      <c r="D17" s="24"/>
      <c r="E17" s="5"/>
    </row>
    <row r="18" spans="1:5" ht="15.75" customHeight="1">
      <c r="A18" s="51" t="s">
        <v>370</v>
      </c>
      <c r="B18" s="67" t="s">
        <v>367</v>
      </c>
      <c r="C18" s="37"/>
      <c r="D18" s="24"/>
      <c r="E18" s="5"/>
    </row>
    <row r="19" spans="1:5" ht="15" customHeight="1">
      <c r="A19" s="52" t="s">
        <v>371</v>
      </c>
      <c r="B19" s="67" t="s">
        <v>279</v>
      </c>
      <c r="C19" s="38"/>
      <c r="D19" s="5"/>
      <c r="E19" s="5"/>
    </row>
    <row r="20" spans="1:5" ht="16.5" customHeight="1">
      <c r="A20" s="51" t="s">
        <v>372</v>
      </c>
      <c r="B20" s="67" t="s">
        <v>280</v>
      </c>
      <c r="C20" s="38"/>
      <c r="D20" s="5"/>
      <c r="E20" s="5"/>
    </row>
    <row r="21" spans="1:5" ht="16.5" customHeight="1">
      <c r="A21" s="51" t="s">
        <v>373</v>
      </c>
      <c r="B21" s="67" t="s">
        <v>366</v>
      </c>
      <c r="C21" s="38"/>
      <c r="D21" s="5"/>
      <c r="E21" s="5"/>
    </row>
    <row r="22" spans="1:5" ht="16.5" customHeight="1">
      <c r="A22" s="51" t="s">
        <v>374</v>
      </c>
      <c r="B22" s="67" t="s">
        <v>376</v>
      </c>
      <c r="C22" s="38"/>
      <c r="D22" s="5"/>
      <c r="E22" s="5"/>
    </row>
    <row r="23" spans="1:5" ht="25.5" customHeight="1">
      <c r="A23" s="51" t="s">
        <v>375</v>
      </c>
      <c r="B23" s="67" t="s">
        <v>377</v>
      </c>
      <c r="C23" s="38"/>
      <c r="D23" s="5"/>
      <c r="E23" s="5"/>
    </row>
    <row r="24" spans="1:5" ht="37.5" customHeight="1">
      <c r="A24" s="51" t="s">
        <v>378</v>
      </c>
      <c r="B24" s="143" t="s">
        <v>361</v>
      </c>
      <c r="C24" s="38"/>
      <c r="D24" s="5"/>
      <c r="E24" s="5"/>
    </row>
    <row r="25" spans="1:5" ht="27.75" customHeight="1">
      <c r="A25" s="154" t="s">
        <v>379</v>
      </c>
      <c r="B25" s="144" t="s">
        <v>281</v>
      </c>
      <c r="C25" s="155"/>
      <c r="D25" s="5"/>
      <c r="E25" s="5"/>
    </row>
    <row r="26" spans="1:5" ht="15.75" customHeight="1">
      <c r="A26" s="51" t="s">
        <v>380</v>
      </c>
      <c r="B26" s="144" t="s">
        <v>341</v>
      </c>
      <c r="C26" s="38"/>
      <c r="D26" s="5"/>
      <c r="E26" s="5"/>
    </row>
    <row r="27" spans="1:5" ht="19.5" customHeight="1">
      <c r="A27" s="52" t="s">
        <v>381</v>
      </c>
      <c r="B27" s="144" t="s">
        <v>282</v>
      </c>
      <c r="C27" s="5"/>
      <c r="D27" s="5"/>
      <c r="E27" s="5"/>
    </row>
    <row r="28" spans="1:5" ht="31.5" customHeight="1">
      <c r="A28" s="52" t="s">
        <v>382</v>
      </c>
      <c r="B28" s="144" t="s">
        <v>283</v>
      </c>
      <c r="C28" s="5"/>
      <c r="D28" s="5"/>
      <c r="E28" s="5"/>
    </row>
    <row r="29" spans="1:5" ht="18.75" customHeight="1">
      <c r="A29" s="52" t="s">
        <v>383</v>
      </c>
      <c r="B29" s="67" t="s">
        <v>277</v>
      </c>
      <c r="C29" s="5"/>
      <c r="D29" s="5"/>
      <c r="E29" s="5"/>
    </row>
    <row r="30" spans="1:5" ht="18.75" customHeight="1">
      <c r="A30" s="52" t="s">
        <v>384</v>
      </c>
      <c r="B30" s="67" t="s">
        <v>343</v>
      </c>
      <c r="C30" s="5"/>
      <c r="D30" s="5"/>
      <c r="E30" s="5"/>
    </row>
    <row r="31" spans="1:5" ht="18.75" customHeight="1">
      <c r="A31" s="52" t="s">
        <v>385</v>
      </c>
      <c r="B31" s="67" t="s">
        <v>344</v>
      </c>
      <c r="C31" s="5"/>
      <c r="D31" s="5"/>
      <c r="E31" s="5"/>
    </row>
    <row r="32" spans="1:5" ht="27" customHeight="1">
      <c r="A32" s="52" t="s">
        <v>424</v>
      </c>
      <c r="B32" s="67" t="s">
        <v>425</v>
      </c>
      <c r="C32" s="5"/>
      <c r="D32" s="76"/>
      <c r="E32" s="76"/>
    </row>
    <row r="33" spans="1:5" ht="27" customHeight="1">
      <c r="A33" s="52" t="s">
        <v>429</v>
      </c>
      <c r="B33" s="67" t="s">
        <v>430</v>
      </c>
      <c r="C33" s="5"/>
      <c r="D33" s="76"/>
      <c r="E33" s="76"/>
    </row>
    <row r="34" spans="1:5" ht="27" customHeight="1">
      <c r="A34" s="52" t="s">
        <v>431</v>
      </c>
      <c r="B34" s="67" t="s">
        <v>426</v>
      </c>
      <c r="C34" s="5"/>
      <c r="D34" s="76"/>
      <c r="E34" s="76"/>
    </row>
    <row r="35" spans="1:5" ht="36" customHeight="1">
      <c r="A35" s="192" t="s">
        <v>336</v>
      </c>
      <c r="B35" s="63" t="s">
        <v>332</v>
      </c>
      <c r="C35" s="17">
        <v>21</v>
      </c>
      <c r="D35" s="17">
        <v>68</v>
      </c>
      <c r="E35" s="17">
        <v>58</v>
      </c>
    </row>
    <row r="36" spans="1:5" ht="15.75">
      <c r="A36" s="53" t="s">
        <v>91</v>
      </c>
      <c r="B36" s="67" t="s">
        <v>337</v>
      </c>
      <c r="C36" s="156">
        <v>21</v>
      </c>
      <c r="D36" s="162">
        <v>65</v>
      </c>
      <c r="E36" s="162">
        <v>46</v>
      </c>
    </row>
    <row r="37" spans="1:5" ht="12.75" customHeight="1">
      <c r="A37" s="53" t="s">
        <v>92</v>
      </c>
      <c r="B37" s="69" t="s">
        <v>338</v>
      </c>
      <c r="C37" s="162">
        <v>0</v>
      </c>
      <c r="D37" s="162">
        <v>3</v>
      </c>
      <c r="E37" s="162">
        <v>12</v>
      </c>
    </row>
    <row r="38" spans="1:5" ht="15.75">
      <c r="A38" s="5" t="s">
        <v>133</v>
      </c>
      <c r="B38" s="67" t="s">
        <v>339</v>
      </c>
      <c r="C38" s="5"/>
      <c r="D38" s="5"/>
      <c r="E38" s="5"/>
    </row>
    <row r="39" spans="1:5" ht="15.75">
      <c r="A39" s="5" t="s">
        <v>386</v>
      </c>
      <c r="B39" s="67" t="s">
        <v>340</v>
      </c>
      <c r="C39" s="5"/>
      <c r="D39" s="5"/>
      <c r="E39" s="5"/>
    </row>
    <row r="40" spans="1:5" ht="15.75">
      <c r="A40" s="5" t="s">
        <v>387</v>
      </c>
      <c r="B40" s="67" t="s">
        <v>341</v>
      </c>
      <c r="C40" s="5"/>
      <c r="D40" s="5"/>
      <c r="E40" s="5"/>
    </row>
    <row r="41" spans="1:5" ht="15.75">
      <c r="A41" s="5" t="s">
        <v>388</v>
      </c>
      <c r="B41" s="67" t="s">
        <v>342</v>
      </c>
      <c r="C41" s="5"/>
      <c r="D41" s="5"/>
      <c r="E41" s="5"/>
    </row>
    <row r="44" spans="2:5" ht="31.5" customHeight="1">
      <c r="B44" s="262"/>
      <c r="C44" s="262"/>
      <c r="D44" s="262"/>
      <c r="E44" s="262"/>
    </row>
  </sheetData>
  <sheetProtection formatCells="0"/>
  <mergeCells count="4">
    <mergeCell ref="A1:C1"/>
    <mergeCell ref="A2:C2"/>
    <mergeCell ref="A3:C3"/>
    <mergeCell ref="B44:E44"/>
  </mergeCells>
  <printOptions/>
  <pageMargins left="0.7874015748031497" right="0.5905511811023623" top="0.5905511811023623" bottom="0.5905511811023623" header="0.5118110236220472" footer="0.5118110236220472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84"/>
  <sheetViews>
    <sheetView zoomScale="70" zoomScaleNormal="70" zoomScalePageLayoutView="0" workbookViewId="0" topLeftCell="A4">
      <selection activeCell="J24" sqref="J24"/>
    </sheetView>
  </sheetViews>
  <sheetFormatPr defaultColWidth="9.00390625" defaultRowHeight="12.75"/>
  <cols>
    <col min="1" max="1" width="6.875" style="0" bestFit="1" customWidth="1"/>
    <col min="2" max="2" width="45.125" style="0" customWidth="1"/>
    <col min="3" max="3" width="12.25390625" style="0" customWidth="1"/>
    <col min="4" max="4" width="13.125" style="0" customWidth="1"/>
    <col min="5" max="5" width="13.25390625" style="0" customWidth="1"/>
  </cols>
  <sheetData>
    <row r="1" spans="1:3" ht="15.75">
      <c r="A1" s="224" t="s">
        <v>255</v>
      </c>
      <c r="B1" s="224"/>
      <c r="C1" s="224"/>
    </row>
    <row r="2" spans="1:3" ht="30" customHeight="1">
      <c r="A2" s="261" t="s">
        <v>528</v>
      </c>
      <c r="B2" s="261"/>
      <c r="C2" s="261"/>
    </row>
    <row r="3" spans="1:3" ht="9" customHeight="1">
      <c r="A3" s="226" t="s">
        <v>258</v>
      </c>
      <c r="B3" s="226"/>
      <c r="C3" s="226"/>
    </row>
    <row r="4" spans="1:3" ht="6.75" customHeight="1">
      <c r="A4" s="1"/>
      <c r="B4" s="1"/>
      <c r="C4" s="1"/>
    </row>
    <row r="5" spans="1:5" ht="31.5">
      <c r="A5" s="17" t="s">
        <v>0</v>
      </c>
      <c r="B5" s="17" t="s">
        <v>1</v>
      </c>
      <c r="C5" s="18" t="s">
        <v>251</v>
      </c>
      <c r="D5" s="18" t="s">
        <v>567</v>
      </c>
      <c r="E5" s="18" t="s">
        <v>568</v>
      </c>
    </row>
    <row r="6" spans="1:5" ht="15.75">
      <c r="A6" s="14"/>
      <c r="B6" s="14" t="s">
        <v>149</v>
      </c>
      <c r="C6" s="14"/>
      <c r="D6" s="183"/>
      <c r="E6" s="183"/>
    </row>
    <row r="7" spans="1:5" ht="15.75">
      <c r="A7" s="4">
        <v>1</v>
      </c>
      <c r="B7" s="54" t="s">
        <v>245</v>
      </c>
      <c r="C7" s="3" t="s">
        <v>3</v>
      </c>
      <c r="D7" s="3">
        <v>46</v>
      </c>
      <c r="E7" s="3">
        <v>50</v>
      </c>
    </row>
    <row r="8" spans="1:5" ht="15.75">
      <c r="A8" s="4">
        <v>2</v>
      </c>
      <c r="B8" s="54" t="s">
        <v>246</v>
      </c>
      <c r="C8" s="3" t="s">
        <v>3</v>
      </c>
      <c r="D8" s="3">
        <v>4</v>
      </c>
      <c r="E8" s="3">
        <v>4</v>
      </c>
    </row>
    <row r="9" spans="1:5" ht="15.75">
      <c r="A9" s="4">
        <v>3</v>
      </c>
      <c r="B9" s="26" t="s">
        <v>93</v>
      </c>
      <c r="C9" s="4" t="s">
        <v>3</v>
      </c>
      <c r="D9" s="4">
        <v>1</v>
      </c>
      <c r="E9" s="4">
        <v>1</v>
      </c>
    </row>
    <row r="10" spans="1:5" ht="15.75">
      <c r="A10" s="4">
        <v>4</v>
      </c>
      <c r="B10" s="26" t="s">
        <v>94</v>
      </c>
      <c r="C10" s="4" t="s">
        <v>3</v>
      </c>
      <c r="D10" s="4">
        <v>1</v>
      </c>
      <c r="E10" s="4">
        <v>1</v>
      </c>
    </row>
    <row r="11" spans="1:5" ht="15.75">
      <c r="A11" s="4">
        <v>5</v>
      </c>
      <c r="B11" s="26" t="s">
        <v>95</v>
      </c>
      <c r="C11" s="4" t="s">
        <v>3</v>
      </c>
      <c r="D11" s="4">
        <v>1</v>
      </c>
      <c r="E11" s="4">
        <v>1</v>
      </c>
    </row>
    <row r="12" spans="1:5" ht="15.75">
      <c r="A12" s="4">
        <v>6</v>
      </c>
      <c r="B12" s="26" t="s">
        <v>349</v>
      </c>
      <c r="C12" s="4" t="s">
        <v>3</v>
      </c>
      <c r="D12" s="4">
        <v>1</v>
      </c>
      <c r="E12" s="4">
        <v>1</v>
      </c>
    </row>
    <row r="13" spans="1:5" ht="15.75">
      <c r="A13" s="4">
        <v>7</v>
      </c>
      <c r="B13" s="15" t="s">
        <v>347</v>
      </c>
      <c r="C13" s="3" t="s">
        <v>3</v>
      </c>
      <c r="D13" s="3">
        <v>1</v>
      </c>
      <c r="E13" s="3">
        <v>1</v>
      </c>
    </row>
    <row r="14" spans="1:5" ht="15.75">
      <c r="A14" s="4">
        <v>8</v>
      </c>
      <c r="B14" s="26" t="s">
        <v>346</v>
      </c>
      <c r="C14" s="4" t="s">
        <v>3</v>
      </c>
      <c r="D14" s="4">
        <v>0</v>
      </c>
      <c r="E14" s="4">
        <v>0</v>
      </c>
    </row>
    <row r="15" spans="1:5" ht="15.75">
      <c r="A15" s="4">
        <v>9</v>
      </c>
      <c r="B15" s="30" t="s">
        <v>241</v>
      </c>
      <c r="C15" s="14" t="s">
        <v>3</v>
      </c>
      <c r="D15" s="3">
        <v>14</v>
      </c>
      <c r="E15" s="3">
        <v>16</v>
      </c>
    </row>
    <row r="16" spans="1:5" ht="15.75">
      <c r="A16" s="4">
        <v>10</v>
      </c>
      <c r="B16" s="27" t="s">
        <v>242</v>
      </c>
      <c r="C16" s="19" t="s">
        <v>3</v>
      </c>
      <c r="D16" s="4">
        <v>0</v>
      </c>
      <c r="E16" s="4">
        <v>0</v>
      </c>
    </row>
    <row r="17" spans="1:5" ht="15.75">
      <c r="A17" s="4">
        <v>11</v>
      </c>
      <c r="B17" s="27" t="s">
        <v>350</v>
      </c>
      <c r="C17" s="19" t="s">
        <v>3</v>
      </c>
      <c r="D17" s="4">
        <v>0</v>
      </c>
      <c r="E17" s="4">
        <v>0</v>
      </c>
    </row>
    <row r="18" spans="1:5" ht="15.75">
      <c r="A18" s="4">
        <v>12</v>
      </c>
      <c r="B18" s="27" t="s">
        <v>351</v>
      </c>
      <c r="C18" s="19" t="s">
        <v>3</v>
      </c>
      <c r="D18" s="4">
        <v>1</v>
      </c>
      <c r="E18" s="4">
        <v>1</v>
      </c>
    </row>
    <row r="19" spans="1:5" ht="15.75">
      <c r="A19" s="4">
        <v>13</v>
      </c>
      <c r="B19" s="27" t="s">
        <v>96</v>
      </c>
      <c r="C19" s="19" t="s">
        <v>3</v>
      </c>
      <c r="D19" s="4">
        <v>1</v>
      </c>
      <c r="E19" s="4">
        <v>1</v>
      </c>
    </row>
    <row r="20" spans="1:5" ht="15.75">
      <c r="A20" s="4">
        <v>14</v>
      </c>
      <c r="B20" s="27" t="s">
        <v>97</v>
      </c>
      <c r="C20" s="19" t="s">
        <v>3</v>
      </c>
      <c r="D20" s="4">
        <v>12</v>
      </c>
      <c r="E20" s="4">
        <v>13</v>
      </c>
    </row>
    <row r="21" spans="1:5" ht="15.75">
      <c r="A21" s="4">
        <v>15</v>
      </c>
      <c r="B21" s="27" t="s">
        <v>98</v>
      </c>
      <c r="C21" s="19" t="s">
        <v>3</v>
      </c>
      <c r="D21" s="4">
        <v>0</v>
      </c>
      <c r="E21" s="4">
        <v>1</v>
      </c>
    </row>
    <row r="22" spans="1:5" ht="15.75">
      <c r="A22" s="4">
        <v>16</v>
      </c>
      <c r="B22" s="30" t="s">
        <v>345</v>
      </c>
      <c r="C22" s="14" t="s">
        <v>3</v>
      </c>
      <c r="D22" s="3">
        <v>3</v>
      </c>
      <c r="E22" s="3">
        <v>3</v>
      </c>
    </row>
    <row r="23" spans="1:5" ht="15.75">
      <c r="A23" s="4">
        <v>17</v>
      </c>
      <c r="B23" s="27" t="s">
        <v>243</v>
      </c>
      <c r="C23" s="19" t="s">
        <v>3</v>
      </c>
      <c r="D23" s="4">
        <v>2</v>
      </c>
      <c r="E23" s="4">
        <v>2</v>
      </c>
    </row>
    <row r="24" spans="1:5" ht="15.75">
      <c r="A24" s="4">
        <v>18</v>
      </c>
      <c r="B24" s="27" t="s">
        <v>348</v>
      </c>
      <c r="C24" s="19" t="s">
        <v>3</v>
      </c>
      <c r="D24" s="4">
        <v>1</v>
      </c>
      <c r="E24" s="4">
        <v>1</v>
      </c>
    </row>
    <row r="25" spans="1:5" ht="15.75">
      <c r="A25" s="4">
        <v>19</v>
      </c>
      <c r="B25" s="27" t="s">
        <v>352</v>
      </c>
      <c r="C25" s="19" t="s">
        <v>3</v>
      </c>
      <c r="D25" s="4">
        <v>0</v>
      </c>
      <c r="E25" s="4">
        <v>0</v>
      </c>
    </row>
    <row r="26" spans="1:5" ht="15.75">
      <c r="A26" s="4">
        <v>20</v>
      </c>
      <c r="B26" s="27" t="s">
        <v>232</v>
      </c>
      <c r="C26" s="19" t="s">
        <v>3</v>
      </c>
      <c r="D26" s="4">
        <v>0</v>
      </c>
      <c r="E26" s="4">
        <v>0</v>
      </c>
    </row>
    <row r="27" spans="1:5" ht="15.75">
      <c r="A27" s="4">
        <v>21</v>
      </c>
      <c r="B27" s="30" t="s">
        <v>4</v>
      </c>
      <c r="C27" s="135" t="s">
        <v>3</v>
      </c>
      <c r="D27" s="3">
        <v>24</v>
      </c>
      <c r="E27" s="3">
        <v>26</v>
      </c>
    </row>
    <row r="28" spans="1:5" ht="15.75">
      <c r="A28" s="14"/>
      <c r="B28" s="14" t="s">
        <v>150</v>
      </c>
      <c r="C28" s="14"/>
      <c r="D28" s="4"/>
      <c r="E28" s="4"/>
    </row>
    <row r="29" spans="1:5" ht="15.75">
      <c r="A29" s="4">
        <v>22</v>
      </c>
      <c r="B29" s="26" t="s">
        <v>245</v>
      </c>
      <c r="C29" s="4" t="s">
        <v>159</v>
      </c>
      <c r="D29" s="4">
        <v>45.3</v>
      </c>
      <c r="E29" s="4">
        <v>45.3</v>
      </c>
    </row>
    <row r="30" spans="1:5" ht="15.75">
      <c r="A30" s="4">
        <v>23</v>
      </c>
      <c r="B30" s="54" t="s">
        <v>246</v>
      </c>
      <c r="C30" s="3" t="s">
        <v>159</v>
      </c>
      <c r="D30" s="3">
        <v>4</v>
      </c>
      <c r="E30" s="3">
        <v>4</v>
      </c>
    </row>
    <row r="31" spans="1:5" ht="15.75">
      <c r="A31" s="4">
        <v>24</v>
      </c>
      <c r="B31" s="26" t="s">
        <v>93</v>
      </c>
      <c r="C31" s="4" t="s">
        <v>159</v>
      </c>
      <c r="D31" s="4">
        <v>1</v>
      </c>
      <c r="E31" s="4">
        <v>1</v>
      </c>
    </row>
    <row r="32" spans="1:5" ht="15.75">
      <c r="A32" s="4">
        <v>25</v>
      </c>
      <c r="B32" s="26" t="s">
        <v>94</v>
      </c>
      <c r="C32" s="4" t="s">
        <v>159</v>
      </c>
      <c r="D32" s="4">
        <v>1</v>
      </c>
      <c r="E32" s="4">
        <v>1</v>
      </c>
    </row>
    <row r="33" spans="1:5" ht="15.75">
      <c r="A33" s="4">
        <v>26</v>
      </c>
      <c r="B33" s="26" t="s">
        <v>95</v>
      </c>
      <c r="C33" s="4" t="s">
        <v>159</v>
      </c>
      <c r="D33" s="4">
        <v>1</v>
      </c>
      <c r="E33" s="4">
        <v>1</v>
      </c>
    </row>
    <row r="34" spans="1:5" ht="15.75">
      <c r="A34" s="4">
        <v>27</v>
      </c>
      <c r="B34" s="26" t="s">
        <v>349</v>
      </c>
      <c r="C34" s="4" t="s">
        <v>159</v>
      </c>
      <c r="D34" s="4">
        <v>1</v>
      </c>
      <c r="E34" s="4">
        <v>1</v>
      </c>
    </row>
    <row r="35" spans="1:5" ht="15.75">
      <c r="A35" s="4">
        <v>28</v>
      </c>
      <c r="B35" s="15" t="s">
        <v>347</v>
      </c>
      <c r="C35" s="14" t="s">
        <v>159</v>
      </c>
      <c r="D35" s="3">
        <v>1</v>
      </c>
      <c r="E35" s="3">
        <v>1</v>
      </c>
    </row>
    <row r="36" spans="1:5" ht="15.75">
      <c r="A36" s="4">
        <v>29</v>
      </c>
      <c r="B36" s="26" t="s">
        <v>346</v>
      </c>
      <c r="C36" s="19" t="s">
        <v>159</v>
      </c>
      <c r="D36" s="4">
        <v>0</v>
      </c>
      <c r="E36" s="4">
        <v>0</v>
      </c>
    </row>
    <row r="37" spans="1:5" ht="15.75">
      <c r="A37" s="4">
        <v>30</v>
      </c>
      <c r="B37" s="30" t="s">
        <v>241</v>
      </c>
      <c r="C37" s="14" t="s">
        <v>159</v>
      </c>
      <c r="D37" s="3">
        <v>15.5</v>
      </c>
      <c r="E37" s="3">
        <v>15.5</v>
      </c>
    </row>
    <row r="38" spans="1:5" ht="15.75">
      <c r="A38" s="4">
        <v>31</v>
      </c>
      <c r="B38" s="27" t="s">
        <v>242</v>
      </c>
      <c r="C38" s="19" t="s">
        <v>159</v>
      </c>
      <c r="D38" s="4">
        <v>0</v>
      </c>
      <c r="E38" s="4">
        <v>0</v>
      </c>
    </row>
    <row r="39" spans="1:5" ht="15.75">
      <c r="A39" s="4">
        <v>32</v>
      </c>
      <c r="B39" s="27" t="s">
        <v>525</v>
      </c>
      <c r="C39" s="19" t="s">
        <v>159</v>
      </c>
      <c r="D39" s="4">
        <v>0</v>
      </c>
      <c r="E39" s="4">
        <v>0</v>
      </c>
    </row>
    <row r="40" spans="1:5" ht="15.75">
      <c r="A40" s="4">
        <v>33</v>
      </c>
      <c r="B40" s="27" t="s">
        <v>563</v>
      </c>
      <c r="C40" s="19" t="s">
        <v>159</v>
      </c>
      <c r="D40" s="4">
        <v>1</v>
      </c>
      <c r="E40" s="4">
        <v>1</v>
      </c>
    </row>
    <row r="41" spans="1:5" ht="15.75">
      <c r="A41" s="4">
        <v>34</v>
      </c>
      <c r="B41" s="27" t="s">
        <v>96</v>
      </c>
      <c r="C41" s="19" t="s">
        <v>159</v>
      </c>
      <c r="D41" s="4">
        <v>1</v>
      </c>
      <c r="E41" s="4">
        <v>1</v>
      </c>
    </row>
    <row r="42" spans="1:5" ht="15.75">
      <c r="A42" s="4">
        <v>35</v>
      </c>
      <c r="B42" s="27" t="s">
        <v>97</v>
      </c>
      <c r="C42" s="19" t="s">
        <v>159</v>
      </c>
      <c r="D42" s="4">
        <v>13</v>
      </c>
      <c r="E42" s="4">
        <v>13</v>
      </c>
    </row>
    <row r="43" spans="1:5" ht="15.75">
      <c r="A43" s="4">
        <v>36</v>
      </c>
      <c r="B43" s="27" t="s">
        <v>98</v>
      </c>
      <c r="C43" s="19" t="s">
        <v>159</v>
      </c>
      <c r="D43" s="4">
        <v>0.5</v>
      </c>
      <c r="E43" s="4">
        <v>0.5</v>
      </c>
    </row>
    <row r="44" spans="1:5" ht="15.75">
      <c r="A44" s="4">
        <v>37</v>
      </c>
      <c r="B44" s="30" t="s">
        <v>345</v>
      </c>
      <c r="C44" s="14" t="s">
        <v>159</v>
      </c>
      <c r="D44" s="3">
        <v>1.3</v>
      </c>
      <c r="E44" s="3">
        <v>1.3</v>
      </c>
    </row>
    <row r="45" spans="1:5" ht="15.75">
      <c r="A45" s="4">
        <v>38</v>
      </c>
      <c r="B45" s="27" t="s">
        <v>569</v>
      </c>
      <c r="C45" s="19" t="s">
        <v>159</v>
      </c>
      <c r="D45" s="4">
        <v>0.3</v>
      </c>
      <c r="E45" s="4">
        <v>0.3</v>
      </c>
    </row>
    <row r="46" spans="1:5" ht="15.75">
      <c r="A46" s="4">
        <v>39</v>
      </c>
      <c r="B46" s="27" t="s">
        <v>348</v>
      </c>
      <c r="C46" s="19" t="s">
        <v>159</v>
      </c>
      <c r="D46" s="4">
        <v>1</v>
      </c>
      <c r="E46" s="4">
        <v>1</v>
      </c>
    </row>
    <row r="47" spans="1:5" ht="15.75">
      <c r="A47" s="4">
        <v>40</v>
      </c>
      <c r="B47" s="27" t="s">
        <v>352</v>
      </c>
      <c r="C47" s="19" t="s">
        <v>159</v>
      </c>
      <c r="D47" s="4">
        <v>0</v>
      </c>
      <c r="E47" s="4">
        <v>0</v>
      </c>
    </row>
    <row r="48" spans="1:5" ht="15.75">
      <c r="A48" s="4">
        <v>41</v>
      </c>
      <c r="B48" s="27" t="s">
        <v>232</v>
      </c>
      <c r="C48" s="4" t="s">
        <v>159</v>
      </c>
      <c r="D48" s="4">
        <v>0</v>
      </c>
      <c r="E48" s="4">
        <v>0</v>
      </c>
    </row>
    <row r="49" spans="1:5" ht="15.75">
      <c r="A49" s="4">
        <v>42</v>
      </c>
      <c r="B49" s="30" t="s">
        <v>4</v>
      </c>
      <c r="C49" s="3" t="s">
        <v>159</v>
      </c>
      <c r="D49" s="3">
        <v>23.5</v>
      </c>
      <c r="E49" s="3">
        <v>23.5</v>
      </c>
    </row>
    <row r="50" spans="1:5" s="7" customFormat="1" ht="32.25" customHeight="1">
      <c r="A50" s="14"/>
      <c r="B50" s="58" t="s">
        <v>420</v>
      </c>
      <c r="C50" s="19" t="s">
        <v>3</v>
      </c>
      <c r="D50" s="19"/>
      <c r="E50" s="19"/>
    </row>
    <row r="51" spans="1:5" ht="15.75">
      <c r="A51" s="4">
        <v>43</v>
      </c>
      <c r="B51" s="54" t="s">
        <v>245</v>
      </c>
      <c r="C51" s="3" t="s">
        <v>3</v>
      </c>
      <c r="D51" s="3">
        <v>14</v>
      </c>
      <c r="E51" s="3">
        <v>13</v>
      </c>
    </row>
    <row r="52" spans="1:5" ht="15.75">
      <c r="A52" s="4">
        <v>44</v>
      </c>
      <c r="B52" s="54" t="s">
        <v>246</v>
      </c>
      <c r="C52" s="4" t="s">
        <v>3</v>
      </c>
      <c r="D52" s="3">
        <v>0</v>
      </c>
      <c r="E52" s="3">
        <v>0</v>
      </c>
    </row>
    <row r="53" spans="1:5" ht="15.75">
      <c r="A53" s="4">
        <v>45</v>
      </c>
      <c r="B53" s="26" t="s">
        <v>93</v>
      </c>
      <c r="C53" s="4" t="s">
        <v>3</v>
      </c>
      <c r="D53" s="4">
        <v>0</v>
      </c>
      <c r="E53" s="4">
        <v>0</v>
      </c>
    </row>
    <row r="54" spans="1:5" ht="15.75">
      <c r="A54" s="4">
        <v>46</v>
      </c>
      <c r="B54" s="26" t="s">
        <v>94</v>
      </c>
      <c r="C54" s="4" t="s">
        <v>3</v>
      </c>
      <c r="D54" s="4">
        <v>0</v>
      </c>
      <c r="E54" s="4">
        <v>0</v>
      </c>
    </row>
    <row r="55" spans="1:5" ht="15.75">
      <c r="A55" s="4">
        <v>47</v>
      </c>
      <c r="B55" s="26" t="s">
        <v>95</v>
      </c>
      <c r="C55" s="4" t="s">
        <v>3</v>
      </c>
      <c r="D55" s="4">
        <v>0</v>
      </c>
      <c r="E55" s="4">
        <v>0</v>
      </c>
    </row>
    <row r="56" spans="1:5" ht="15.75">
      <c r="A56" s="4">
        <v>48</v>
      </c>
      <c r="B56" s="26" t="s">
        <v>444</v>
      </c>
      <c r="C56" s="4" t="s">
        <v>3</v>
      </c>
      <c r="D56" s="4">
        <v>0</v>
      </c>
      <c r="E56" s="4">
        <v>0</v>
      </c>
    </row>
    <row r="57" spans="1:5" ht="15.75">
      <c r="A57" s="4">
        <v>49</v>
      </c>
      <c r="B57" s="15" t="s">
        <v>347</v>
      </c>
      <c r="C57" s="3" t="s">
        <v>3</v>
      </c>
      <c r="D57" s="3">
        <v>0</v>
      </c>
      <c r="E57" s="3">
        <v>0</v>
      </c>
    </row>
    <row r="58" spans="1:5" ht="15.75">
      <c r="A58" s="4">
        <v>50</v>
      </c>
      <c r="B58" s="26" t="s">
        <v>346</v>
      </c>
      <c r="C58" s="19" t="s">
        <v>3</v>
      </c>
      <c r="D58" s="4">
        <v>0</v>
      </c>
      <c r="E58" s="4">
        <v>0</v>
      </c>
    </row>
    <row r="59" spans="1:5" ht="15.75">
      <c r="A59" s="4">
        <v>51</v>
      </c>
      <c r="B59" s="30" t="s">
        <v>241</v>
      </c>
      <c r="C59" s="14" t="s">
        <v>3</v>
      </c>
      <c r="D59" s="3">
        <v>4</v>
      </c>
      <c r="E59" s="3">
        <v>4</v>
      </c>
    </row>
    <row r="60" spans="1:5" ht="15.75">
      <c r="A60" s="4">
        <v>52</v>
      </c>
      <c r="B60" s="27" t="s">
        <v>242</v>
      </c>
      <c r="C60" s="19" t="s">
        <v>3</v>
      </c>
      <c r="D60" s="4">
        <v>0</v>
      </c>
      <c r="E60" s="4">
        <v>0</v>
      </c>
    </row>
    <row r="61" spans="1:5" ht="15.75">
      <c r="A61" s="19">
        <v>53</v>
      </c>
      <c r="B61" s="27" t="s">
        <v>525</v>
      </c>
      <c r="C61" s="19" t="s">
        <v>3</v>
      </c>
      <c r="D61" s="4">
        <v>0</v>
      </c>
      <c r="E61" s="4">
        <v>0</v>
      </c>
    </row>
    <row r="62" spans="1:5" ht="15.75">
      <c r="A62" s="19">
        <v>54</v>
      </c>
      <c r="B62" s="27" t="s">
        <v>526</v>
      </c>
      <c r="C62" s="19" t="s">
        <v>3</v>
      </c>
      <c r="D62" s="4">
        <v>0</v>
      </c>
      <c r="E62" s="4">
        <v>0</v>
      </c>
    </row>
    <row r="63" spans="1:5" ht="15.75">
      <c r="A63" s="19">
        <v>55</v>
      </c>
      <c r="B63" s="27" t="s">
        <v>96</v>
      </c>
      <c r="C63" s="19" t="s">
        <v>3</v>
      </c>
      <c r="D63" s="4">
        <v>0</v>
      </c>
      <c r="E63" s="4">
        <v>0</v>
      </c>
    </row>
    <row r="64" spans="1:5" ht="15.75">
      <c r="A64" s="4">
        <v>56</v>
      </c>
      <c r="B64" s="27" t="s">
        <v>97</v>
      </c>
      <c r="C64" s="19" t="s">
        <v>3</v>
      </c>
      <c r="D64" s="4">
        <v>4</v>
      </c>
      <c r="E64" s="4">
        <v>4</v>
      </c>
    </row>
    <row r="65" spans="1:5" ht="15.75">
      <c r="A65" s="4">
        <v>57</v>
      </c>
      <c r="B65" s="27" t="s">
        <v>98</v>
      </c>
      <c r="C65" s="19" t="s">
        <v>3</v>
      </c>
      <c r="D65" s="4">
        <v>0</v>
      </c>
      <c r="E65" s="4">
        <v>0</v>
      </c>
    </row>
    <row r="66" spans="1:5" ht="15.75">
      <c r="A66" s="4">
        <v>58</v>
      </c>
      <c r="B66" s="30" t="s">
        <v>345</v>
      </c>
      <c r="C66" s="14" t="s">
        <v>3</v>
      </c>
      <c r="D66" s="3">
        <v>1</v>
      </c>
      <c r="E66" s="3">
        <v>1</v>
      </c>
    </row>
    <row r="67" spans="1:5" ht="15.75">
      <c r="A67" s="4">
        <v>59</v>
      </c>
      <c r="B67" s="27" t="s">
        <v>243</v>
      </c>
      <c r="C67" s="19" t="s">
        <v>3</v>
      </c>
      <c r="D67" s="4">
        <v>1</v>
      </c>
      <c r="E67" s="4">
        <v>1</v>
      </c>
    </row>
    <row r="68" spans="1:5" ht="15.75">
      <c r="A68" s="4">
        <v>60</v>
      </c>
      <c r="B68" s="27" t="s">
        <v>348</v>
      </c>
      <c r="C68" s="19" t="s">
        <v>3</v>
      </c>
      <c r="D68" s="4">
        <v>0</v>
      </c>
      <c r="E68" s="4">
        <v>0</v>
      </c>
    </row>
    <row r="69" spans="1:5" ht="15.75">
      <c r="A69" s="4">
        <v>61</v>
      </c>
      <c r="B69" s="27" t="s">
        <v>352</v>
      </c>
      <c r="C69" s="19" t="s">
        <v>3</v>
      </c>
      <c r="D69" s="4">
        <v>0</v>
      </c>
      <c r="E69" s="4">
        <v>0</v>
      </c>
    </row>
    <row r="70" spans="1:5" ht="15.75">
      <c r="A70" s="4">
        <v>62</v>
      </c>
      <c r="B70" s="27" t="s">
        <v>232</v>
      </c>
      <c r="C70" s="19" t="s">
        <v>3</v>
      </c>
      <c r="D70" s="4">
        <v>0</v>
      </c>
      <c r="E70" s="4">
        <v>0</v>
      </c>
    </row>
    <row r="71" spans="1:5" ht="15.75">
      <c r="A71" s="4">
        <v>63</v>
      </c>
      <c r="B71" s="30" t="s">
        <v>4</v>
      </c>
      <c r="C71" s="14" t="s">
        <v>3</v>
      </c>
      <c r="D71" s="3">
        <v>9</v>
      </c>
      <c r="E71" s="3">
        <v>8</v>
      </c>
    </row>
    <row r="72" spans="1:5" ht="31.5">
      <c r="A72" s="59"/>
      <c r="B72" s="58" t="s">
        <v>565</v>
      </c>
      <c r="C72" s="59"/>
      <c r="D72" s="4"/>
      <c r="E72" s="4"/>
    </row>
    <row r="73" spans="1:5" ht="15.75">
      <c r="A73" s="4">
        <v>64</v>
      </c>
      <c r="B73" s="182" t="s">
        <v>247</v>
      </c>
      <c r="C73" s="3" t="s">
        <v>3</v>
      </c>
      <c r="D73" s="3">
        <v>0</v>
      </c>
      <c r="E73" s="3">
        <v>0</v>
      </c>
    </row>
    <row r="74" spans="1:5" ht="15.75">
      <c r="A74" s="4">
        <v>65</v>
      </c>
      <c r="B74" s="34" t="s">
        <v>99</v>
      </c>
      <c r="C74" s="19" t="s">
        <v>3</v>
      </c>
      <c r="D74" s="4">
        <v>0</v>
      </c>
      <c r="E74" s="4">
        <v>0</v>
      </c>
    </row>
    <row r="75" spans="1:5" ht="15.75">
      <c r="A75" s="4">
        <v>66</v>
      </c>
      <c r="B75" s="6" t="s">
        <v>244</v>
      </c>
      <c r="C75" s="4" t="s">
        <v>3</v>
      </c>
      <c r="D75" s="4">
        <v>0</v>
      </c>
      <c r="E75" s="4">
        <v>0</v>
      </c>
    </row>
    <row r="76" spans="1:5" ht="15.75">
      <c r="A76" s="4">
        <v>67</v>
      </c>
      <c r="B76" s="182" t="s">
        <v>248</v>
      </c>
      <c r="C76" s="3" t="s">
        <v>3</v>
      </c>
      <c r="D76" s="3">
        <v>4</v>
      </c>
      <c r="E76" s="3">
        <v>4</v>
      </c>
    </row>
    <row r="77" spans="1:5" ht="15.75">
      <c r="A77" s="4">
        <v>68</v>
      </c>
      <c r="B77" s="34" t="s">
        <v>99</v>
      </c>
      <c r="C77" s="19" t="s">
        <v>3</v>
      </c>
      <c r="D77" s="4">
        <v>3</v>
      </c>
      <c r="E77" s="4">
        <v>3</v>
      </c>
    </row>
    <row r="78" spans="1:5" ht="15.75">
      <c r="A78" s="4">
        <v>69</v>
      </c>
      <c r="B78" s="6" t="s">
        <v>244</v>
      </c>
      <c r="C78" s="4" t="s">
        <v>3</v>
      </c>
      <c r="D78" s="4">
        <v>1</v>
      </c>
      <c r="E78" s="4">
        <v>1</v>
      </c>
    </row>
    <row r="79" spans="1:5" ht="15.75">
      <c r="A79" s="4">
        <v>70</v>
      </c>
      <c r="B79" s="182" t="s">
        <v>249</v>
      </c>
      <c r="C79" s="3" t="s">
        <v>3</v>
      </c>
      <c r="D79" s="3">
        <v>0</v>
      </c>
      <c r="E79" s="4">
        <v>0</v>
      </c>
    </row>
    <row r="80" spans="1:5" ht="15.75">
      <c r="A80" s="4">
        <v>71</v>
      </c>
      <c r="B80" s="34" t="s">
        <v>99</v>
      </c>
      <c r="C80" s="19" t="s">
        <v>3</v>
      </c>
      <c r="D80" s="4">
        <v>0</v>
      </c>
      <c r="E80" s="4">
        <v>0</v>
      </c>
    </row>
    <row r="81" spans="1:5" ht="15.75">
      <c r="A81" s="4">
        <v>72</v>
      </c>
      <c r="B81" s="6" t="s">
        <v>244</v>
      </c>
      <c r="C81" s="4" t="s">
        <v>3</v>
      </c>
      <c r="D81" s="4">
        <v>0</v>
      </c>
      <c r="E81" s="4">
        <v>0</v>
      </c>
    </row>
    <row r="82" spans="1:5" ht="15.75">
      <c r="A82" s="4">
        <v>73</v>
      </c>
      <c r="B82" s="182" t="s">
        <v>250</v>
      </c>
      <c r="C82" s="3" t="s">
        <v>3</v>
      </c>
      <c r="D82" s="3">
        <v>11</v>
      </c>
      <c r="E82" s="3">
        <v>15</v>
      </c>
    </row>
    <row r="83" spans="1:5" ht="15.75">
      <c r="A83" s="4">
        <v>74</v>
      </c>
      <c r="B83" s="34" t="s">
        <v>99</v>
      </c>
      <c r="C83" s="19" t="s">
        <v>3</v>
      </c>
      <c r="D83" s="4">
        <v>9</v>
      </c>
      <c r="E83" s="4">
        <v>13</v>
      </c>
    </row>
    <row r="84" spans="1:5" ht="15.75">
      <c r="A84" s="4">
        <v>75</v>
      </c>
      <c r="B84" s="6" t="s">
        <v>244</v>
      </c>
      <c r="C84" s="4" t="s">
        <v>3</v>
      </c>
      <c r="D84" s="4">
        <v>2</v>
      </c>
      <c r="E84" s="4">
        <v>2</v>
      </c>
    </row>
  </sheetData>
  <sheetProtection formatCells="0"/>
  <mergeCells count="3">
    <mergeCell ref="A1:C1"/>
    <mergeCell ref="A2:C2"/>
    <mergeCell ref="A3:C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29"/>
  <sheetViews>
    <sheetView zoomScale="110" zoomScaleNormal="110" zoomScalePageLayoutView="0" workbookViewId="0" topLeftCell="A16">
      <selection activeCell="H12" sqref="H12"/>
    </sheetView>
  </sheetViews>
  <sheetFormatPr defaultColWidth="9.00390625" defaultRowHeight="12.75"/>
  <cols>
    <col min="1" max="1" width="6.75390625" style="0" customWidth="1"/>
    <col min="2" max="2" width="44.375" style="0" customWidth="1"/>
    <col min="3" max="3" width="12.375" style="0" customWidth="1"/>
    <col min="4" max="4" width="23.25390625" style="1" customWidth="1"/>
  </cols>
  <sheetData>
    <row r="1" spans="1:4" ht="15.75">
      <c r="A1" s="224" t="s">
        <v>256</v>
      </c>
      <c r="B1" s="224"/>
      <c r="C1" s="224"/>
      <c r="D1" s="224"/>
    </row>
    <row r="2" spans="1:4" ht="28.5" customHeight="1">
      <c r="A2" s="261" t="s">
        <v>528</v>
      </c>
      <c r="B2" s="261"/>
      <c r="C2" s="261"/>
      <c r="D2" s="261"/>
    </row>
    <row r="3" spans="1:4" ht="12.75">
      <c r="A3" s="226" t="s">
        <v>258</v>
      </c>
      <c r="B3" s="226"/>
      <c r="C3" s="226"/>
      <c r="D3" s="226"/>
    </row>
    <row r="4" spans="1:3" ht="15.75">
      <c r="A4" s="1"/>
      <c r="B4" s="1"/>
      <c r="C4" s="1"/>
    </row>
    <row r="5" spans="1:4" ht="34.5" customHeight="1">
      <c r="A5" s="13" t="s">
        <v>0</v>
      </c>
      <c r="B5" s="17" t="s">
        <v>1</v>
      </c>
      <c r="C5" s="273" t="s">
        <v>154</v>
      </c>
      <c r="D5" s="274"/>
    </row>
    <row r="6" spans="1:4" ht="15.75">
      <c r="A6" s="229" t="s">
        <v>257</v>
      </c>
      <c r="B6" s="265"/>
      <c r="C6" s="265"/>
      <c r="D6" s="230"/>
    </row>
    <row r="7" spans="1:4" ht="15.75" customHeight="1">
      <c r="A7" s="25" t="s">
        <v>21</v>
      </c>
      <c r="B7" s="26" t="s">
        <v>171</v>
      </c>
      <c r="C7" s="275">
        <v>40204</v>
      </c>
      <c r="D7" s="276"/>
    </row>
    <row r="8" spans="1:4" ht="15.75">
      <c r="A8" s="25" t="s">
        <v>22</v>
      </c>
      <c r="B8" s="26" t="s">
        <v>224</v>
      </c>
      <c r="C8" s="263" t="s">
        <v>422</v>
      </c>
      <c r="D8" s="264"/>
    </row>
    <row r="9" spans="1:6" ht="18.75">
      <c r="A9" s="25" t="s">
        <v>50</v>
      </c>
      <c r="B9" s="26" t="s">
        <v>172</v>
      </c>
      <c r="C9" s="267" t="s">
        <v>553</v>
      </c>
      <c r="D9" s="268"/>
      <c r="F9" s="134"/>
    </row>
    <row r="10" spans="1:4" ht="15.75">
      <c r="A10" s="25" t="s">
        <v>51</v>
      </c>
      <c r="B10" s="26" t="s">
        <v>175</v>
      </c>
      <c r="C10" s="263" t="s">
        <v>423</v>
      </c>
      <c r="D10" s="264"/>
    </row>
    <row r="11" spans="1:4" ht="15.75">
      <c r="A11" s="25" t="s">
        <v>91</v>
      </c>
      <c r="B11" s="26" t="s">
        <v>176</v>
      </c>
      <c r="C11" s="263" t="s">
        <v>423</v>
      </c>
      <c r="D11" s="264"/>
    </row>
    <row r="12" spans="1:4" s="56" customFormat="1" ht="188.25" customHeight="1">
      <c r="A12" s="157" t="s">
        <v>52</v>
      </c>
      <c r="B12" s="145" t="s">
        <v>415</v>
      </c>
      <c r="C12" s="269" t="s">
        <v>580</v>
      </c>
      <c r="D12" s="270"/>
    </row>
    <row r="13" spans="1:4" s="56" customFormat="1" ht="15.75">
      <c r="A13" s="28" t="s">
        <v>142</v>
      </c>
      <c r="B13" s="27" t="s">
        <v>362</v>
      </c>
      <c r="C13" s="271"/>
      <c r="D13" s="272"/>
    </row>
    <row r="14" spans="1:4" ht="15.75">
      <c r="A14" s="229" t="s">
        <v>390</v>
      </c>
      <c r="B14" s="265"/>
      <c r="C14" s="265"/>
      <c r="D14" s="230"/>
    </row>
    <row r="15" spans="1:4" ht="15.75">
      <c r="A15" s="25" t="s">
        <v>143</v>
      </c>
      <c r="B15" s="26" t="s">
        <v>171</v>
      </c>
      <c r="C15" s="266">
        <v>40848</v>
      </c>
      <c r="D15" s="264"/>
    </row>
    <row r="16" spans="1:4" ht="15.75">
      <c r="A16" s="25" t="s">
        <v>144</v>
      </c>
      <c r="B16" s="26" t="s">
        <v>172</v>
      </c>
      <c r="C16" s="263" t="s">
        <v>447</v>
      </c>
      <c r="D16" s="264"/>
    </row>
    <row r="17" spans="1:4" ht="15.75">
      <c r="A17" s="25" t="s">
        <v>180</v>
      </c>
      <c r="B17" s="26" t="s">
        <v>176</v>
      </c>
      <c r="C17" s="263" t="s">
        <v>446</v>
      </c>
      <c r="D17" s="264"/>
    </row>
    <row r="18" spans="1:4" ht="15.75">
      <c r="A18" s="25" t="s">
        <v>116</v>
      </c>
      <c r="B18" s="26" t="s">
        <v>173</v>
      </c>
      <c r="C18" s="263" t="s">
        <v>446</v>
      </c>
      <c r="D18" s="264"/>
    </row>
    <row r="19" spans="1:4" ht="15.75">
      <c r="A19" s="25" t="s">
        <v>117</v>
      </c>
      <c r="B19" s="26" t="s">
        <v>174</v>
      </c>
      <c r="C19" s="263"/>
      <c r="D19" s="264"/>
    </row>
    <row r="20" spans="1:4" ht="15.75">
      <c r="A20" s="25" t="s">
        <v>118</v>
      </c>
      <c r="B20" s="26" t="s">
        <v>83</v>
      </c>
      <c r="C20" s="263"/>
      <c r="D20" s="264"/>
    </row>
    <row r="21" spans="1:4" ht="15.75">
      <c r="A21" s="229" t="s">
        <v>413</v>
      </c>
      <c r="B21" s="265"/>
      <c r="C21" s="265"/>
      <c r="D21" s="230"/>
    </row>
    <row r="22" spans="1:4" ht="15.75">
      <c r="A22" s="25">
        <v>10</v>
      </c>
      <c r="B22" s="26" t="s">
        <v>171</v>
      </c>
      <c r="C22" s="266">
        <v>41823</v>
      </c>
      <c r="D22" s="264"/>
    </row>
    <row r="23" spans="1:4" ht="15.75">
      <c r="A23" s="25">
        <v>11</v>
      </c>
      <c r="B23" s="26" t="s">
        <v>172</v>
      </c>
      <c r="C23" s="263" t="s">
        <v>447</v>
      </c>
      <c r="D23" s="264"/>
    </row>
    <row r="24" spans="1:4" ht="15.75">
      <c r="A24" s="71">
        <v>12</v>
      </c>
      <c r="B24" s="26" t="s">
        <v>176</v>
      </c>
      <c r="C24" s="263" t="s">
        <v>446</v>
      </c>
      <c r="D24" s="264"/>
    </row>
    <row r="25" spans="1:4" ht="15.75">
      <c r="A25" s="179" t="s">
        <v>556</v>
      </c>
      <c r="B25" s="26" t="s">
        <v>173</v>
      </c>
      <c r="C25" s="263" t="s">
        <v>446</v>
      </c>
      <c r="D25" s="264"/>
    </row>
    <row r="26" spans="1:4" ht="15.75">
      <c r="A26" s="179" t="s">
        <v>557</v>
      </c>
      <c r="B26" s="26" t="s">
        <v>174</v>
      </c>
      <c r="C26" s="263"/>
      <c r="D26" s="264"/>
    </row>
    <row r="27" spans="1:4" ht="15.75">
      <c r="A27" s="179" t="s">
        <v>558</v>
      </c>
      <c r="B27" s="26" t="s">
        <v>83</v>
      </c>
      <c r="C27" s="263"/>
      <c r="D27" s="264"/>
    </row>
    <row r="29" ht="15.75">
      <c r="B29" s="70" t="s">
        <v>414</v>
      </c>
    </row>
  </sheetData>
  <sheetProtection formatCells="0"/>
  <mergeCells count="26">
    <mergeCell ref="C8:D8"/>
    <mergeCell ref="A1:D1"/>
    <mergeCell ref="A2:D2"/>
    <mergeCell ref="A3:D3"/>
    <mergeCell ref="A6:D6"/>
    <mergeCell ref="C5:D5"/>
    <mergeCell ref="C7:D7"/>
    <mergeCell ref="C9:D9"/>
    <mergeCell ref="C10:D10"/>
    <mergeCell ref="C11:D11"/>
    <mergeCell ref="A14:D14"/>
    <mergeCell ref="C16:D16"/>
    <mergeCell ref="C18:D18"/>
    <mergeCell ref="C15:D15"/>
    <mergeCell ref="C12:D12"/>
    <mergeCell ref="C13:D13"/>
    <mergeCell ref="C19:D19"/>
    <mergeCell ref="C20:D20"/>
    <mergeCell ref="C17:D17"/>
    <mergeCell ref="C25:D25"/>
    <mergeCell ref="C26:D26"/>
    <mergeCell ref="C27:D27"/>
    <mergeCell ref="A21:D21"/>
    <mergeCell ref="C22:D22"/>
    <mergeCell ref="C23:D23"/>
    <mergeCell ref="C24:D24"/>
  </mergeCell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1"/>
  <sheetViews>
    <sheetView zoomScalePageLayoutView="0" workbookViewId="0" topLeftCell="A4">
      <selection activeCell="J24" sqref="J24"/>
    </sheetView>
  </sheetViews>
  <sheetFormatPr defaultColWidth="9.00390625" defaultRowHeight="12.75"/>
  <cols>
    <col min="1" max="1" width="7.00390625" style="0" bestFit="1" customWidth="1"/>
    <col min="2" max="2" width="60.375" style="0" customWidth="1"/>
    <col min="3" max="3" width="16.625" style="0" customWidth="1"/>
    <col min="4" max="5" width="18.875" style="0" customWidth="1"/>
  </cols>
  <sheetData>
    <row r="1" spans="1:5" ht="15.75">
      <c r="A1" s="224" t="s">
        <v>270</v>
      </c>
      <c r="B1" s="224"/>
      <c r="C1" s="224"/>
      <c r="D1" s="224"/>
      <c r="E1" s="87"/>
    </row>
    <row r="2" spans="1:5" ht="22.5" customHeight="1">
      <c r="A2" s="225" t="s">
        <v>528</v>
      </c>
      <c r="B2" s="225"/>
      <c r="C2" s="225"/>
      <c r="D2" s="225"/>
      <c r="E2" s="93"/>
    </row>
    <row r="3" spans="1:5" ht="28.5" customHeight="1">
      <c r="A3" s="277" t="s">
        <v>550</v>
      </c>
      <c r="B3" s="277"/>
      <c r="C3" s="277"/>
      <c r="D3" s="277"/>
      <c r="E3" s="121"/>
    </row>
    <row r="4" spans="1:5" ht="15.75">
      <c r="A4" s="1"/>
      <c r="B4" s="1"/>
      <c r="C4" s="1"/>
      <c r="D4" s="1"/>
      <c r="E4" s="1"/>
    </row>
    <row r="5" spans="1:5" ht="44.25" customHeight="1">
      <c r="A5" s="17" t="s">
        <v>0</v>
      </c>
      <c r="B5" s="17" t="s">
        <v>1</v>
      </c>
      <c r="C5" s="17" t="s">
        <v>2</v>
      </c>
      <c r="D5" s="18" t="s">
        <v>575</v>
      </c>
      <c r="E5" s="18" t="s">
        <v>575</v>
      </c>
    </row>
    <row r="6" spans="1:5" ht="30">
      <c r="A6" s="135"/>
      <c r="B6" s="139" t="s">
        <v>40</v>
      </c>
      <c r="C6" s="135"/>
      <c r="D6" s="193" t="s">
        <v>551</v>
      </c>
      <c r="E6" s="194" t="s">
        <v>552</v>
      </c>
    </row>
    <row r="7" spans="1:7" ht="15.75">
      <c r="A7" s="28" t="s">
        <v>21</v>
      </c>
      <c r="B7" s="27" t="s">
        <v>8</v>
      </c>
      <c r="C7" s="195" t="s">
        <v>5</v>
      </c>
      <c r="D7" s="195">
        <v>1</v>
      </c>
      <c r="E7" s="195">
        <v>1</v>
      </c>
      <c r="F7" s="7"/>
      <c r="G7" s="7"/>
    </row>
    <row r="8" spans="1:5" ht="15.75">
      <c r="A8" s="28" t="s">
        <v>22</v>
      </c>
      <c r="B8" s="27" t="s">
        <v>417</v>
      </c>
      <c r="C8" s="195" t="s">
        <v>6</v>
      </c>
      <c r="D8" s="195">
        <v>696.6</v>
      </c>
      <c r="E8" s="195">
        <v>77.8</v>
      </c>
    </row>
    <row r="9" spans="1:5" ht="15.75">
      <c r="A9" s="28" t="s">
        <v>30</v>
      </c>
      <c r="B9" s="27" t="s">
        <v>101</v>
      </c>
      <c r="C9" s="195" t="s">
        <v>6</v>
      </c>
      <c r="D9" s="195">
        <v>696.6</v>
      </c>
      <c r="E9" s="195">
        <v>77.8</v>
      </c>
    </row>
    <row r="10" spans="1:5" ht="15.75">
      <c r="A10" s="28" t="s">
        <v>31</v>
      </c>
      <c r="B10" s="27" t="s">
        <v>102</v>
      </c>
      <c r="C10" s="195" t="s">
        <v>6</v>
      </c>
      <c r="D10" s="195">
        <v>696.6</v>
      </c>
      <c r="E10" s="195">
        <v>77.8</v>
      </c>
    </row>
    <row r="11" spans="1:5" ht="15.75">
      <c r="A11" s="28" t="s">
        <v>77</v>
      </c>
      <c r="B11" s="27" t="s">
        <v>103</v>
      </c>
      <c r="C11" s="195" t="s">
        <v>6</v>
      </c>
      <c r="D11" s="195">
        <v>696.6</v>
      </c>
      <c r="E11" s="195">
        <v>77.8</v>
      </c>
    </row>
    <row r="12" spans="1:5" ht="15.75">
      <c r="A12" s="28" t="s">
        <v>79</v>
      </c>
      <c r="B12" s="27" t="s">
        <v>104</v>
      </c>
      <c r="C12" s="195" t="s">
        <v>6</v>
      </c>
      <c r="D12" s="195">
        <v>0</v>
      </c>
      <c r="E12" s="195">
        <v>0</v>
      </c>
    </row>
    <row r="13" spans="1:5" ht="15.75">
      <c r="A13" s="28" t="s">
        <v>87</v>
      </c>
      <c r="B13" s="27" t="s">
        <v>105</v>
      </c>
      <c r="C13" s="195" t="s">
        <v>6</v>
      </c>
      <c r="D13" s="195">
        <v>0</v>
      </c>
      <c r="E13" s="195">
        <v>0</v>
      </c>
    </row>
    <row r="14" spans="1:5" ht="15.75">
      <c r="A14" s="28">
        <v>3</v>
      </c>
      <c r="B14" s="27" t="s">
        <v>418</v>
      </c>
      <c r="C14" s="195"/>
      <c r="D14" s="195">
        <v>1959</v>
      </c>
      <c r="E14" s="195">
        <v>1961</v>
      </c>
    </row>
    <row r="15" spans="1:5" ht="15.75">
      <c r="A15" s="28">
        <v>4</v>
      </c>
      <c r="B15" s="27" t="s">
        <v>419</v>
      </c>
      <c r="C15" s="195" t="s">
        <v>160</v>
      </c>
      <c r="D15" s="195">
        <v>2</v>
      </c>
      <c r="E15" s="195">
        <v>1</v>
      </c>
    </row>
    <row r="16" spans="1:5" ht="15.75">
      <c r="A16" s="158">
        <v>5</v>
      </c>
      <c r="B16" s="159" t="s">
        <v>100</v>
      </c>
      <c r="C16" s="196" t="s">
        <v>7</v>
      </c>
      <c r="D16" s="196">
        <v>24</v>
      </c>
      <c r="E16" s="196">
        <v>0</v>
      </c>
    </row>
    <row r="17" spans="1:5" ht="15.75">
      <c r="A17" s="28">
        <v>6</v>
      </c>
      <c r="B17" s="27" t="s">
        <v>166</v>
      </c>
      <c r="C17" s="195" t="s">
        <v>5</v>
      </c>
      <c r="D17" s="195">
        <v>1</v>
      </c>
      <c r="E17" s="195">
        <v>1</v>
      </c>
    </row>
    <row r="18" spans="1:5" ht="15.75">
      <c r="A18" s="28">
        <v>7</v>
      </c>
      <c r="B18" s="27" t="s">
        <v>167</v>
      </c>
      <c r="C18" s="195" t="s">
        <v>5</v>
      </c>
      <c r="D18" s="195">
        <v>1</v>
      </c>
      <c r="E18" s="195">
        <v>1</v>
      </c>
    </row>
    <row r="19" spans="1:5" ht="15.75">
      <c r="A19" s="28">
        <v>8</v>
      </c>
      <c r="B19" s="27" t="s">
        <v>168</v>
      </c>
      <c r="C19" s="195" t="s">
        <v>5</v>
      </c>
      <c r="D19" s="195">
        <v>1</v>
      </c>
      <c r="E19" s="195">
        <v>1</v>
      </c>
    </row>
    <row r="20" spans="1:5" ht="15.75">
      <c r="A20" s="28" t="s">
        <v>177</v>
      </c>
      <c r="B20" s="27" t="s">
        <v>32</v>
      </c>
      <c r="C20" s="195" t="s">
        <v>5</v>
      </c>
      <c r="D20" s="195">
        <v>1</v>
      </c>
      <c r="E20" s="195">
        <v>1</v>
      </c>
    </row>
    <row r="21" spans="1:5" ht="15.75">
      <c r="A21" s="28" t="s">
        <v>178</v>
      </c>
      <c r="B21" s="27" t="s">
        <v>33</v>
      </c>
      <c r="C21" s="195" t="s">
        <v>5</v>
      </c>
      <c r="D21" s="195">
        <v>0</v>
      </c>
      <c r="E21" s="195">
        <v>0</v>
      </c>
    </row>
    <row r="22" spans="1:5" ht="15.75">
      <c r="A22" s="28" t="s">
        <v>392</v>
      </c>
      <c r="B22" s="27" t="s">
        <v>34</v>
      </c>
      <c r="C22" s="195" t="s">
        <v>5</v>
      </c>
      <c r="D22" s="195">
        <v>0</v>
      </c>
      <c r="E22" s="195">
        <v>0</v>
      </c>
    </row>
    <row r="23" spans="1:5" ht="31.5">
      <c r="A23" s="28">
        <v>9</v>
      </c>
      <c r="B23" s="29" t="s">
        <v>226</v>
      </c>
      <c r="C23" s="195" t="s">
        <v>5</v>
      </c>
      <c r="D23" s="195">
        <v>1</v>
      </c>
      <c r="E23" s="195">
        <v>1</v>
      </c>
    </row>
    <row r="24" spans="1:5" ht="15.75">
      <c r="A24" s="28">
        <v>10</v>
      </c>
      <c r="B24" s="28" t="s">
        <v>169</v>
      </c>
      <c r="C24" s="195" t="s">
        <v>5</v>
      </c>
      <c r="D24" s="195">
        <v>1</v>
      </c>
      <c r="E24" s="195">
        <v>1</v>
      </c>
    </row>
    <row r="25" spans="1:5" ht="15.75">
      <c r="A25" s="28">
        <v>11</v>
      </c>
      <c r="B25" s="28" t="s">
        <v>161</v>
      </c>
      <c r="C25" s="195" t="s">
        <v>5</v>
      </c>
      <c r="D25" s="195">
        <v>0</v>
      </c>
      <c r="E25" s="195">
        <v>0</v>
      </c>
    </row>
    <row r="26" spans="1:5" ht="15.75">
      <c r="A26" s="28">
        <v>12</v>
      </c>
      <c r="B26" s="28" t="s">
        <v>106</v>
      </c>
      <c r="C26" s="195" t="s">
        <v>5</v>
      </c>
      <c r="D26" s="195">
        <v>0</v>
      </c>
      <c r="E26" s="195">
        <v>0</v>
      </c>
    </row>
    <row r="27" spans="1:5" ht="15.75">
      <c r="A27" s="28">
        <v>13</v>
      </c>
      <c r="B27" s="28" t="s">
        <v>162</v>
      </c>
      <c r="C27" s="195" t="s">
        <v>5</v>
      </c>
      <c r="D27" s="195">
        <v>1</v>
      </c>
      <c r="E27" s="196">
        <v>1</v>
      </c>
    </row>
    <row r="28" spans="1:5" ht="15.75">
      <c r="A28" s="28">
        <v>14</v>
      </c>
      <c r="B28" s="28" t="s">
        <v>107</v>
      </c>
      <c r="C28" s="195" t="s">
        <v>5</v>
      </c>
      <c r="D28" s="195">
        <v>2</v>
      </c>
      <c r="E28" s="196">
        <v>2</v>
      </c>
    </row>
    <row r="29" spans="1:5" ht="15.75">
      <c r="A29" s="28">
        <v>15</v>
      </c>
      <c r="B29" s="28" t="s">
        <v>183</v>
      </c>
      <c r="C29" s="195" t="s">
        <v>5</v>
      </c>
      <c r="D29" s="195">
        <v>1</v>
      </c>
      <c r="E29" s="196">
        <v>1</v>
      </c>
    </row>
    <row r="30" spans="1:5" ht="31.5">
      <c r="A30" s="31" t="s">
        <v>393</v>
      </c>
      <c r="B30" s="20" t="s">
        <v>184</v>
      </c>
      <c r="C30" s="195" t="s">
        <v>5</v>
      </c>
      <c r="D30" s="195">
        <v>0</v>
      </c>
      <c r="E30" s="195">
        <v>0</v>
      </c>
    </row>
    <row r="31" spans="1:5" ht="31.5">
      <c r="A31" s="28">
        <v>16</v>
      </c>
      <c r="B31" s="20" t="s">
        <v>196</v>
      </c>
      <c r="C31" s="195" t="s">
        <v>5</v>
      </c>
      <c r="D31" s="195">
        <v>1</v>
      </c>
      <c r="E31" s="196">
        <v>1</v>
      </c>
    </row>
    <row r="32" spans="1:5" ht="31.5">
      <c r="A32" s="28">
        <v>17</v>
      </c>
      <c r="B32" s="20" t="s">
        <v>194</v>
      </c>
      <c r="C32" s="195" t="s">
        <v>5</v>
      </c>
      <c r="D32" s="195">
        <v>1</v>
      </c>
      <c r="E32" s="196">
        <v>1</v>
      </c>
    </row>
    <row r="33" spans="1:5" ht="47.25">
      <c r="A33" s="31" t="s">
        <v>225</v>
      </c>
      <c r="B33" s="20" t="s">
        <v>189</v>
      </c>
      <c r="C33" s="195" t="s">
        <v>5</v>
      </c>
      <c r="D33" s="195">
        <v>0</v>
      </c>
      <c r="E33" s="195">
        <v>0</v>
      </c>
    </row>
    <row r="34" spans="1:8" ht="31.5">
      <c r="A34" s="158">
        <v>18</v>
      </c>
      <c r="B34" s="165" t="s">
        <v>195</v>
      </c>
      <c r="C34" s="196" t="s">
        <v>5</v>
      </c>
      <c r="D34" s="196">
        <v>1</v>
      </c>
      <c r="E34" s="196">
        <v>0</v>
      </c>
      <c r="H34" t="s">
        <v>253</v>
      </c>
    </row>
    <row r="35" spans="1:5" ht="31.5">
      <c r="A35" s="28" t="s">
        <v>409</v>
      </c>
      <c r="B35" s="20" t="s">
        <v>199</v>
      </c>
      <c r="C35" s="195" t="s">
        <v>5</v>
      </c>
      <c r="D35" s="195">
        <v>0</v>
      </c>
      <c r="E35" s="195">
        <v>0</v>
      </c>
    </row>
    <row r="36" spans="1:5" ht="31.5">
      <c r="A36" s="158">
        <v>19</v>
      </c>
      <c r="B36" s="165" t="s">
        <v>197</v>
      </c>
      <c r="C36" s="196" t="s">
        <v>5</v>
      </c>
      <c r="D36" s="196">
        <v>0</v>
      </c>
      <c r="E36" s="196">
        <v>0</v>
      </c>
    </row>
    <row r="37" spans="1:5" ht="47.25">
      <c r="A37" s="31" t="s">
        <v>179</v>
      </c>
      <c r="B37" s="20" t="s">
        <v>198</v>
      </c>
      <c r="C37" s="195" t="s">
        <v>5</v>
      </c>
      <c r="D37" s="195">
        <v>0</v>
      </c>
      <c r="E37" s="195">
        <v>0</v>
      </c>
    </row>
    <row r="38" spans="1:5" ht="47.25">
      <c r="A38" s="28">
        <v>20</v>
      </c>
      <c r="B38" s="20" t="s">
        <v>204</v>
      </c>
      <c r="C38" s="195" t="s">
        <v>5</v>
      </c>
      <c r="D38" s="195">
        <v>1</v>
      </c>
      <c r="E38" s="195">
        <v>1</v>
      </c>
    </row>
    <row r="39" spans="1:5" ht="47.25">
      <c r="A39" s="28">
        <v>21</v>
      </c>
      <c r="B39" s="20" t="s">
        <v>203</v>
      </c>
      <c r="C39" s="195" t="s">
        <v>5</v>
      </c>
      <c r="D39" s="195">
        <v>0</v>
      </c>
      <c r="E39" s="195">
        <v>0</v>
      </c>
    </row>
    <row r="40" spans="1:5" ht="45" customHeight="1">
      <c r="A40" s="28">
        <v>22</v>
      </c>
      <c r="B40" s="20" t="s">
        <v>205</v>
      </c>
      <c r="C40" s="197" t="s">
        <v>284</v>
      </c>
      <c r="D40" s="198">
        <v>3</v>
      </c>
      <c r="E40" s="198">
        <v>3</v>
      </c>
    </row>
    <row r="41" spans="1:5" ht="15.75">
      <c r="A41" s="28">
        <v>23</v>
      </c>
      <c r="B41" s="27" t="s">
        <v>206</v>
      </c>
      <c r="C41" s="195" t="s">
        <v>5</v>
      </c>
      <c r="D41" s="195">
        <v>0</v>
      </c>
      <c r="E41" s="195">
        <v>0</v>
      </c>
    </row>
    <row r="42" spans="1:5" ht="15.75">
      <c r="A42" s="28">
        <v>24</v>
      </c>
      <c r="B42" s="20" t="s">
        <v>207</v>
      </c>
      <c r="C42" s="195" t="s">
        <v>208</v>
      </c>
      <c r="D42" s="195">
        <v>1.5</v>
      </c>
      <c r="E42" s="195">
        <v>1.5</v>
      </c>
    </row>
    <row r="43" spans="1:5" ht="31.5">
      <c r="A43" s="28">
        <v>25</v>
      </c>
      <c r="B43" s="20" t="s">
        <v>190</v>
      </c>
      <c r="C43" s="195" t="s">
        <v>5</v>
      </c>
      <c r="D43" s="195">
        <v>1</v>
      </c>
      <c r="E43" s="196">
        <v>0</v>
      </c>
    </row>
    <row r="44" spans="1:5" ht="31.5">
      <c r="A44" s="31" t="s">
        <v>394</v>
      </c>
      <c r="B44" s="20" t="s">
        <v>185</v>
      </c>
      <c r="C44" s="195" t="s">
        <v>5</v>
      </c>
      <c r="D44" s="195">
        <v>0</v>
      </c>
      <c r="E44" s="195">
        <v>0</v>
      </c>
    </row>
    <row r="45" spans="1:5" ht="31.5">
      <c r="A45" s="28">
        <v>26</v>
      </c>
      <c r="B45" s="20" t="s">
        <v>191</v>
      </c>
      <c r="C45" s="195" t="s">
        <v>5</v>
      </c>
      <c r="D45" s="195">
        <v>1</v>
      </c>
      <c r="E45" s="196">
        <v>0</v>
      </c>
    </row>
    <row r="46" spans="1:5" ht="31.5">
      <c r="A46" s="28" t="s">
        <v>213</v>
      </c>
      <c r="B46" s="20" t="s">
        <v>186</v>
      </c>
      <c r="C46" s="195" t="s">
        <v>5</v>
      </c>
      <c r="D46" s="195">
        <v>0</v>
      </c>
      <c r="E46" s="195">
        <v>0</v>
      </c>
    </row>
    <row r="47" spans="1:5" ht="15.75">
      <c r="A47" s="158">
        <v>27</v>
      </c>
      <c r="B47" s="159" t="s">
        <v>46</v>
      </c>
      <c r="C47" s="196" t="s">
        <v>5</v>
      </c>
      <c r="D47" s="196">
        <v>13</v>
      </c>
      <c r="E47" s="196">
        <v>2</v>
      </c>
    </row>
    <row r="48" spans="1:5" ht="15.75">
      <c r="A48" s="158">
        <v>28</v>
      </c>
      <c r="B48" s="159" t="s">
        <v>192</v>
      </c>
      <c r="C48" s="196" t="s">
        <v>5</v>
      </c>
      <c r="D48" s="196">
        <v>0</v>
      </c>
      <c r="E48" s="196">
        <v>0</v>
      </c>
    </row>
    <row r="49" spans="1:5" ht="31.5">
      <c r="A49" s="28" t="s">
        <v>395</v>
      </c>
      <c r="B49" s="20" t="s">
        <v>187</v>
      </c>
      <c r="C49" s="195" t="s">
        <v>5</v>
      </c>
      <c r="D49" s="195">
        <v>0</v>
      </c>
      <c r="E49" s="195">
        <v>0</v>
      </c>
    </row>
    <row r="50" spans="1:5" ht="15.75">
      <c r="A50" s="28">
        <v>29</v>
      </c>
      <c r="B50" s="27" t="s">
        <v>193</v>
      </c>
      <c r="C50" s="195" t="s">
        <v>5</v>
      </c>
      <c r="D50" s="195">
        <v>0</v>
      </c>
      <c r="E50" s="195">
        <v>0</v>
      </c>
    </row>
    <row r="51" spans="1:5" ht="31.5">
      <c r="A51" s="31" t="s">
        <v>214</v>
      </c>
      <c r="B51" s="20" t="s">
        <v>188</v>
      </c>
      <c r="C51" s="195" t="s">
        <v>5</v>
      </c>
      <c r="D51" s="195">
        <v>0</v>
      </c>
      <c r="E51" s="195">
        <v>0</v>
      </c>
    </row>
    <row r="52" spans="1:5" ht="15.75">
      <c r="A52" s="28">
        <v>30</v>
      </c>
      <c r="B52" s="27" t="s">
        <v>47</v>
      </c>
      <c r="C52" s="195"/>
      <c r="D52" s="195"/>
      <c r="E52" s="195"/>
    </row>
    <row r="53" spans="1:5" ht="15.75">
      <c r="A53" s="28" t="s">
        <v>215</v>
      </c>
      <c r="B53" s="27" t="s">
        <v>202</v>
      </c>
      <c r="C53" s="195" t="s">
        <v>211</v>
      </c>
      <c r="D53" s="195" t="s">
        <v>446</v>
      </c>
      <c r="E53" s="195" t="s">
        <v>446</v>
      </c>
    </row>
    <row r="54" spans="1:5" ht="15.75">
      <c r="A54" s="31" t="s">
        <v>396</v>
      </c>
      <c r="B54" s="27" t="s">
        <v>201</v>
      </c>
      <c r="C54" s="195" t="s">
        <v>211</v>
      </c>
      <c r="D54" s="195" t="s">
        <v>446</v>
      </c>
      <c r="E54" s="195" t="s">
        <v>446</v>
      </c>
    </row>
    <row r="55" spans="1:5" ht="15.75">
      <c r="A55" s="31" t="s">
        <v>397</v>
      </c>
      <c r="B55" s="27" t="s">
        <v>200</v>
      </c>
      <c r="C55" s="195" t="s">
        <v>211</v>
      </c>
      <c r="D55" s="195" t="s">
        <v>446</v>
      </c>
      <c r="E55" s="195" t="s">
        <v>446</v>
      </c>
    </row>
    <row r="56" spans="1:5" ht="15.75">
      <c r="A56" s="28">
        <v>31</v>
      </c>
      <c r="B56" s="27" t="s">
        <v>212</v>
      </c>
      <c r="C56" s="195" t="s">
        <v>5</v>
      </c>
      <c r="D56" s="195">
        <v>0</v>
      </c>
      <c r="E56" s="195">
        <v>0</v>
      </c>
    </row>
    <row r="57" spans="1:5" ht="15.75">
      <c r="A57" s="28">
        <v>32</v>
      </c>
      <c r="B57" s="27" t="s">
        <v>209</v>
      </c>
      <c r="C57" s="195"/>
      <c r="D57" s="195"/>
      <c r="E57" s="195"/>
    </row>
    <row r="58" spans="1:5" ht="15.75">
      <c r="A58" s="158" t="s">
        <v>398</v>
      </c>
      <c r="B58" s="159" t="s">
        <v>210</v>
      </c>
      <c r="C58" s="196" t="s">
        <v>211</v>
      </c>
      <c r="D58" s="196" t="s">
        <v>446</v>
      </c>
      <c r="E58" s="196" t="s">
        <v>446</v>
      </c>
    </row>
    <row r="59" spans="1:5" ht="15.75">
      <c r="A59" s="28" t="s">
        <v>399</v>
      </c>
      <c r="B59" s="27" t="s">
        <v>201</v>
      </c>
      <c r="C59" s="195" t="s">
        <v>211</v>
      </c>
      <c r="D59" s="195" t="s">
        <v>446</v>
      </c>
      <c r="E59" s="195" t="s">
        <v>446</v>
      </c>
    </row>
    <row r="60" spans="1:5" ht="15.75">
      <c r="A60" s="28">
        <v>33</v>
      </c>
      <c r="B60" s="27" t="s">
        <v>8</v>
      </c>
      <c r="C60" s="195"/>
      <c r="D60" s="195"/>
      <c r="E60" s="195"/>
    </row>
    <row r="61" spans="1:5" ht="15.75">
      <c r="A61" s="28" t="s">
        <v>216</v>
      </c>
      <c r="B61" s="27" t="s">
        <v>164</v>
      </c>
      <c r="C61" s="195" t="s">
        <v>5</v>
      </c>
      <c r="D61" s="195">
        <v>1</v>
      </c>
      <c r="E61" s="195">
        <v>1</v>
      </c>
    </row>
    <row r="62" spans="1:5" ht="15.75">
      <c r="A62" s="28" t="s">
        <v>217</v>
      </c>
      <c r="B62" s="27" t="s">
        <v>165</v>
      </c>
      <c r="C62" s="195" t="s">
        <v>5</v>
      </c>
      <c r="D62" s="195">
        <v>0</v>
      </c>
      <c r="E62" s="195">
        <v>0</v>
      </c>
    </row>
    <row r="63" spans="1:5" ht="15.75">
      <c r="A63" s="28" t="s">
        <v>400</v>
      </c>
      <c r="B63" s="27" t="s">
        <v>163</v>
      </c>
      <c r="C63" s="195" t="s">
        <v>5</v>
      </c>
      <c r="D63" s="195">
        <v>0</v>
      </c>
      <c r="E63" s="195">
        <v>0</v>
      </c>
    </row>
    <row r="64" spans="1:5" ht="15.75">
      <c r="A64" s="28" t="s">
        <v>401</v>
      </c>
      <c r="B64" s="27" t="s">
        <v>124</v>
      </c>
      <c r="C64" s="195" t="s">
        <v>5</v>
      </c>
      <c r="D64" s="195">
        <v>0</v>
      </c>
      <c r="E64" s="195">
        <v>0</v>
      </c>
    </row>
    <row r="65" spans="1:5" ht="14.25" customHeight="1">
      <c r="A65" s="28">
        <v>34</v>
      </c>
      <c r="B65" s="20" t="s">
        <v>181</v>
      </c>
      <c r="C65" s="195" t="s">
        <v>5</v>
      </c>
      <c r="D65" s="195">
        <v>1</v>
      </c>
      <c r="E65" s="195">
        <v>0</v>
      </c>
    </row>
    <row r="66" spans="1:5" ht="31.5">
      <c r="A66" s="28" t="s">
        <v>218</v>
      </c>
      <c r="B66" s="20" t="s">
        <v>182</v>
      </c>
      <c r="C66" s="195" t="s">
        <v>5</v>
      </c>
      <c r="D66" s="195">
        <v>0</v>
      </c>
      <c r="E66" s="195">
        <v>0</v>
      </c>
    </row>
    <row r="67" spans="1:5" ht="31.5">
      <c r="A67" s="28" t="s">
        <v>219</v>
      </c>
      <c r="B67" s="20" t="s">
        <v>227</v>
      </c>
      <c r="C67" s="195" t="s">
        <v>5</v>
      </c>
      <c r="D67" s="195">
        <v>1</v>
      </c>
      <c r="E67" s="196">
        <v>0</v>
      </c>
    </row>
    <row r="68" spans="1:5" ht="15.75">
      <c r="A68" s="188"/>
      <c r="B68" s="135" t="s">
        <v>41</v>
      </c>
      <c r="C68" s="139"/>
      <c r="D68" s="139"/>
      <c r="E68" s="139"/>
    </row>
    <row r="69" spans="1:5" ht="14.25" customHeight="1">
      <c r="A69" s="28">
        <v>35</v>
      </c>
      <c r="B69" s="159" t="s">
        <v>405</v>
      </c>
      <c r="C69" s="195" t="s">
        <v>5</v>
      </c>
      <c r="D69" s="196">
        <v>37</v>
      </c>
      <c r="E69" s="196">
        <v>5</v>
      </c>
    </row>
    <row r="70" spans="1:5" ht="15.75">
      <c r="A70" s="28"/>
      <c r="B70" s="27" t="s">
        <v>11</v>
      </c>
      <c r="C70" s="195" t="s">
        <v>6</v>
      </c>
      <c r="D70" s="196">
        <v>696.6</v>
      </c>
      <c r="E70" s="196">
        <v>77.8</v>
      </c>
    </row>
    <row r="71" spans="1:5" ht="15.75">
      <c r="A71" s="28"/>
      <c r="B71" s="27" t="s">
        <v>285</v>
      </c>
      <c r="C71" s="195"/>
      <c r="D71" s="196"/>
      <c r="E71" s="196"/>
    </row>
    <row r="72" spans="1:5" ht="15.75">
      <c r="A72" s="28">
        <v>36</v>
      </c>
      <c r="B72" s="27" t="s">
        <v>271</v>
      </c>
      <c r="C72" s="195" t="s">
        <v>5</v>
      </c>
      <c r="D72" s="196">
        <v>0</v>
      </c>
      <c r="E72" s="196">
        <v>0</v>
      </c>
    </row>
    <row r="73" spans="1:5" ht="15.75">
      <c r="A73" s="28"/>
      <c r="B73" s="27" t="s">
        <v>11</v>
      </c>
      <c r="C73" s="195" t="s">
        <v>6</v>
      </c>
      <c r="D73" s="196">
        <v>0</v>
      </c>
      <c r="E73" s="196">
        <v>0</v>
      </c>
    </row>
    <row r="74" spans="1:7" ht="15.75">
      <c r="A74" s="28">
        <v>37</v>
      </c>
      <c r="B74" s="27" t="s">
        <v>272</v>
      </c>
      <c r="C74" s="195" t="s">
        <v>5</v>
      </c>
      <c r="D74" s="196">
        <v>3</v>
      </c>
      <c r="E74" s="196">
        <v>0</v>
      </c>
      <c r="G74" t="s">
        <v>253</v>
      </c>
    </row>
    <row r="75" spans="1:5" ht="15.75">
      <c r="A75" s="28"/>
      <c r="B75" s="159" t="s">
        <v>11</v>
      </c>
      <c r="C75" s="196" t="s">
        <v>6</v>
      </c>
      <c r="D75" s="196" t="s">
        <v>566</v>
      </c>
      <c r="E75" s="196">
        <v>0</v>
      </c>
    </row>
    <row r="76" spans="1:5" ht="31.5">
      <c r="A76" s="28">
        <v>38</v>
      </c>
      <c r="B76" s="177" t="s">
        <v>554</v>
      </c>
      <c r="C76" s="195" t="s">
        <v>5</v>
      </c>
      <c r="D76" s="196">
        <v>1</v>
      </c>
      <c r="E76" s="196">
        <v>0</v>
      </c>
    </row>
    <row r="77" spans="1:5" ht="15.75">
      <c r="A77" s="28"/>
      <c r="B77" s="27" t="s">
        <v>11</v>
      </c>
      <c r="C77" s="195" t="s">
        <v>6</v>
      </c>
      <c r="D77" s="196">
        <v>22.1</v>
      </c>
      <c r="E77" s="196">
        <v>0</v>
      </c>
    </row>
    <row r="78" spans="1:5" ht="15.75">
      <c r="A78" s="28">
        <v>39</v>
      </c>
      <c r="B78" s="20" t="s">
        <v>406</v>
      </c>
      <c r="C78" s="195" t="s">
        <v>5</v>
      </c>
      <c r="D78" s="196">
        <v>1</v>
      </c>
      <c r="E78" s="196">
        <v>0</v>
      </c>
    </row>
    <row r="79" spans="1:5" ht="15.75">
      <c r="A79" s="28"/>
      <c r="B79" s="27" t="s">
        <v>286</v>
      </c>
      <c r="C79" s="195" t="s">
        <v>6</v>
      </c>
      <c r="D79" s="196">
        <v>16.7</v>
      </c>
      <c r="E79" s="196">
        <v>0</v>
      </c>
    </row>
    <row r="80" spans="1:5" ht="15.75">
      <c r="A80" s="28">
        <v>40</v>
      </c>
      <c r="B80" s="27" t="s">
        <v>555</v>
      </c>
      <c r="C80" s="195" t="s">
        <v>5</v>
      </c>
      <c r="D80" s="196">
        <v>1</v>
      </c>
      <c r="E80" s="196">
        <v>0</v>
      </c>
    </row>
    <row r="81" spans="1:5" ht="15.75">
      <c r="A81" s="28"/>
      <c r="B81" s="27" t="s">
        <v>11</v>
      </c>
      <c r="C81" s="195" t="s">
        <v>6</v>
      </c>
      <c r="D81" s="196">
        <v>18.2</v>
      </c>
      <c r="E81" s="196">
        <v>0</v>
      </c>
    </row>
    <row r="82" spans="1:10" ht="15.75">
      <c r="A82" s="28"/>
      <c r="B82" s="27" t="s">
        <v>38</v>
      </c>
      <c r="C82" s="195" t="s">
        <v>7</v>
      </c>
      <c r="D82" s="196">
        <v>7</v>
      </c>
      <c r="E82" s="196">
        <v>0</v>
      </c>
      <c r="J82" t="s">
        <v>253</v>
      </c>
    </row>
    <row r="83" spans="1:5" ht="15.75">
      <c r="A83" s="28">
        <v>41</v>
      </c>
      <c r="B83" s="27" t="s">
        <v>407</v>
      </c>
      <c r="C83" s="195" t="s">
        <v>5</v>
      </c>
      <c r="D83" s="196">
        <v>1</v>
      </c>
      <c r="E83" s="196">
        <v>0</v>
      </c>
    </row>
    <row r="84" spans="1:5" ht="15.75">
      <c r="A84" s="28"/>
      <c r="B84" s="27" t="s">
        <v>11</v>
      </c>
      <c r="C84" s="195" t="s">
        <v>6</v>
      </c>
      <c r="D84" s="196">
        <v>27</v>
      </c>
      <c r="E84" s="196">
        <v>0</v>
      </c>
    </row>
    <row r="85" spans="1:5" ht="15.75">
      <c r="A85" s="28"/>
      <c r="B85" s="27" t="s">
        <v>39</v>
      </c>
      <c r="C85" s="195" t="s">
        <v>7</v>
      </c>
      <c r="D85" s="196">
        <v>4</v>
      </c>
      <c r="E85" s="196">
        <v>0</v>
      </c>
    </row>
    <row r="86" spans="1:5" ht="15.75">
      <c r="A86" s="28">
        <v>42</v>
      </c>
      <c r="B86" s="27" t="s">
        <v>353</v>
      </c>
      <c r="C86" s="195" t="s">
        <v>5</v>
      </c>
      <c r="D86" s="196">
        <v>0</v>
      </c>
      <c r="E86" s="196">
        <v>0</v>
      </c>
    </row>
    <row r="87" spans="1:5" ht="15.75">
      <c r="A87" s="28"/>
      <c r="B87" s="27" t="s">
        <v>9</v>
      </c>
      <c r="C87" s="195" t="s">
        <v>6</v>
      </c>
      <c r="D87" s="196">
        <v>0</v>
      </c>
      <c r="E87" s="196">
        <v>0</v>
      </c>
    </row>
    <row r="88" spans="1:5" ht="15.75">
      <c r="A88" s="28">
        <v>43</v>
      </c>
      <c r="B88" s="27" t="s">
        <v>35</v>
      </c>
      <c r="C88" s="195" t="s">
        <v>416</v>
      </c>
      <c r="D88" s="196">
        <v>0</v>
      </c>
      <c r="E88" s="196">
        <v>0</v>
      </c>
    </row>
    <row r="89" spans="1:5" ht="15.75">
      <c r="A89" s="28"/>
      <c r="B89" s="27" t="s">
        <v>9</v>
      </c>
      <c r="C89" s="195" t="s">
        <v>6</v>
      </c>
      <c r="D89" s="196">
        <v>0</v>
      </c>
      <c r="E89" s="196">
        <v>0</v>
      </c>
    </row>
    <row r="90" spans="1:5" ht="15.75">
      <c r="A90" s="28">
        <v>44</v>
      </c>
      <c r="B90" s="27" t="s">
        <v>240</v>
      </c>
      <c r="C90" s="195" t="s">
        <v>5</v>
      </c>
      <c r="D90" s="196">
        <v>4</v>
      </c>
      <c r="E90" s="196">
        <v>1</v>
      </c>
    </row>
    <row r="91" spans="1:5" ht="15.75">
      <c r="A91" s="28"/>
      <c r="B91" s="27" t="s">
        <v>39</v>
      </c>
      <c r="C91" s="195" t="s">
        <v>7</v>
      </c>
      <c r="D91" s="196">
        <v>4</v>
      </c>
      <c r="E91" s="196">
        <v>1</v>
      </c>
    </row>
    <row r="92" spans="1:5" ht="15.75">
      <c r="A92" s="28">
        <v>45</v>
      </c>
      <c r="B92" s="27" t="s">
        <v>239</v>
      </c>
      <c r="C92" s="195"/>
      <c r="D92" s="196">
        <v>0</v>
      </c>
      <c r="E92" s="196">
        <v>0</v>
      </c>
    </row>
    <row r="93" spans="1:5" ht="15.75">
      <c r="A93" s="28"/>
      <c r="B93" s="27" t="s">
        <v>9</v>
      </c>
      <c r="C93" s="195"/>
      <c r="D93" s="196">
        <v>0</v>
      </c>
      <c r="E93" s="196">
        <v>0</v>
      </c>
    </row>
    <row r="94" spans="1:5" ht="15.75">
      <c r="A94" s="28">
        <v>46</v>
      </c>
      <c r="B94" s="27" t="s">
        <v>37</v>
      </c>
      <c r="C94" s="195" t="s">
        <v>5</v>
      </c>
      <c r="D94" s="196">
        <v>1</v>
      </c>
      <c r="E94" s="196">
        <v>0</v>
      </c>
    </row>
    <row r="95" spans="1:5" ht="15.75">
      <c r="A95" s="28"/>
      <c r="B95" s="27" t="s">
        <v>10</v>
      </c>
      <c r="C95" s="195" t="s">
        <v>6</v>
      </c>
      <c r="D95" s="196">
        <v>43.6</v>
      </c>
      <c r="E95" s="196">
        <v>0</v>
      </c>
    </row>
    <row r="96" spans="1:5" ht="15.75">
      <c r="A96" s="28"/>
      <c r="B96" s="27" t="s">
        <v>36</v>
      </c>
      <c r="C96" s="195"/>
      <c r="D96" s="196">
        <v>21</v>
      </c>
      <c r="E96" s="196">
        <v>0</v>
      </c>
    </row>
    <row r="97" spans="1:5" ht="15.75">
      <c r="A97" s="28">
        <v>47</v>
      </c>
      <c r="B97" s="27" t="s">
        <v>354</v>
      </c>
      <c r="C97" s="195" t="s">
        <v>5</v>
      </c>
      <c r="D97" s="196">
        <v>1</v>
      </c>
      <c r="E97" s="196">
        <v>0</v>
      </c>
    </row>
    <row r="98" spans="1:5" ht="15.75">
      <c r="A98" s="28"/>
      <c r="B98" s="27" t="s">
        <v>9</v>
      </c>
      <c r="C98" s="195" t="s">
        <v>6</v>
      </c>
      <c r="D98" s="196">
        <v>56.1</v>
      </c>
      <c r="E98" s="196">
        <v>0</v>
      </c>
    </row>
    <row r="99" spans="1:5" ht="15.75">
      <c r="A99" s="28">
        <v>48</v>
      </c>
      <c r="B99" s="27" t="s">
        <v>355</v>
      </c>
      <c r="C99" s="195" t="s">
        <v>5</v>
      </c>
      <c r="D99" s="196">
        <v>0</v>
      </c>
      <c r="E99" s="196">
        <v>0</v>
      </c>
    </row>
    <row r="100" spans="1:5" ht="15.75">
      <c r="A100" s="28"/>
      <c r="B100" s="27" t="s">
        <v>10</v>
      </c>
      <c r="C100" s="195" t="s">
        <v>6</v>
      </c>
      <c r="D100" s="196">
        <v>0</v>
      </c>
      <c r="E100" s="196">
        <v>0</v>
      </c>
    </row>
    <row r="101" spans="1:5" ht="15.75">
      <c r="A101" s="28"/>
      <c r="B101" s="27" t="s">
        <v>109</v>
      </c>
      <c r="C101" s="195" t="s">
        <v>110</v>
      </c>
      <c r="D101" s="196">
        <v>0</v>
      </c>
      <c r="E101" s="196">
        <v>0</v>
      </c>
    </row>
    <row r="102" spans="1:5" ht="15.75">
      <c r="A102" s="28">
        <v>49</v>
      </c>
      <c r="B102" s="27" t="s">
        <v>356</v>
      </c>
      <c r="C102" s="195" t="s">
        <v>5</v>
      </c>
      <c r="D102" s="196">
        <v>0</v>
      </c>
      <c r="E102" s="196">
        <v>0</v>
      </c>
    </row>
    <row r="103" spans="1:5" ht="15.75">
      <c r="A103" s="28"/>
      <c r="B103" s="27" t="s">
        <v>9</v>
      </c>
      <c r="C103" s="195" t="s">
        <v>6</v>
      </c>
      <c r="D103" s="196">
        <v>0</v>
      </c>
      <c r="E103" s="196">
        <v>0</v>
      </c>
    </row>
    <row r="104" spans="1:5" ht="15.75">
      <c r="A104" s="28">
        <v>50</v>
      </c>
      <c r="B104" s="27" t="s">
        <v>357</v>
      </c>
      <c r="C104" s="195" t="s">
        <v>5</v>
      </c>
      <c r="D104" s="196">
        <v>1</v>
      </c>
      <c r="E104" s="196">
        <v>0</v>
      </c>
    </row>
    <row r="105" spans="1:5" ht="15.75">
      <c r="A105" s="28"/>
      <c r="B105" s="27" t="s">
        <v>9</v>
      </c>
      <c r="C105" s="195" t="s">
        <v>6</v>
      </c>
      <c r="D105" s="196">
        <v>21.66</v>
      </c>
      <c r="E105" s="196">
        <v>0</v>
      </c>
    </row>
    <row r="106" spans="1:5" ht="15.75">
      <c r="A106" s="28">
        <v>51</v>
      </c>
      <c r="B106" s="27" t="s">
        <v>233</v>
      </c>
      <c r="C106" s="195" t="s">
        <v>5</v>
      </c>
      <c r="D106" s="196">
        <v>0</v>
      </c>
      <c r="E106" s="196">
        <v>0</v>
      </c>
    </row>
    <row r="107" spans="1:5" ht="15.75">
      <c r="A107" s="28"/>
      <c r="B107" s="27" t="s">
        <v>9</v>
      </c>
      <c r="C107" s="195" t="s">
        <v>6</v>
      </c>
      <c r="D107" s="196">
        <v>0</v>
      </c>
      <c r="E107" s="196">
        <v>0</v>
      </c>
    </row>
    <row r="108" spans="1:5" ht="15.75">
      <c r="A108" s="28">
        <v>52</v>
      </c>
      <c r="B108" s="27" t="s">
        <v>234</v>
      </c>
      <c r="C108" s="195" t="s">
        <v>5</v>
      </c>
      <c r="D108" s="196">
        <v>0</v>
      </c>
      <c r="E108" s="196">
        <v>0</v>
      </c>
    </row>
    <row r="109" spans="1:5" ht="15.75">
      <c r="A109" s="28"/>
      <c r="B109" s="27" t="s">
        <v>9</v>
      </c>
      <c r="C109" s="195" t="s">
        <v>6</v>
      </c>
      <c r="D109" s="196">
        <v>0</v>
      </c>
      <c r="E109" s="196">
        <v>0</v>
      </c>
    </row>
    <row r="110" spans="1:5" ht="15.75">
      <c r="A110" s="28">
        <v>53</v>
      </c>
      <c r="B110" s="27" t="s">
        <v>235</v>
      </c>
      <c r="C110" s="195" t="s">
        <v>5</v>
      </c>
      <c r="D110" s="196">
        <v>1</v>
      </c>
      <c r="E110" s="196">
        <v>0</v>
      </c>
    </row>
    <row r="111" spans="1:5" ht="15.75">
      <c r="A111" s="28"/>
      <c r="B111" s="27" t="s">
        <v>9</v>
      </c>
      <c r="C111" s="195" t="s">
        <v>6</v>
      </c>
      <c r="D111" s="196">
        <v>14.32</v>
      </c>
      <c r="E111" s="196">
        <v>0</v>
      </c>
    </row>
    <row r="112" spans="1:5" ht="78" customHeight="1">
      <c r="A112" s="157">
        <v>54</v>
      </c>
      <c r="B112" s="145" t="s">
        <v>220</v>
      </c>
      <c r="C112" s="195"/>
      <c r="D112" s="199" t="s">
        <v>549</v>
      </c>
      <c r="E112" s="200"/>
    </row>
    <row r="113" spans="1:5" ht="15.75">
      <c r="A113" s="28">
        <v>55</v>
      </c>
      <c r="B113" s="27" t="s">
        <v>287</v>
      </c>
      <c r="C113" s="195" t="s">
        <v>5</v>
      </c>
      <c r="D113" s="196">
        <v>0</v>
      </c>
      <c r="E113" s="196">
        <v>0</v>
      </c>
    </row>
    <row r="114" spans="1:5" ht="15.75">
      <c r="A114" s="28"/>
      <c r="B114" s="27" t="s">
        <v>10</v>
      </c>
      <c r="C114" s="195" t="s">
        <v>6</v>
      </c>
      <c r="D114" s="196">
        <v>0</v>
      </c>
      <c r="E114" s="196">
        <v>0</v>
      </c>
    </row>
    <row r="115" spans="1:5" ht="15.75">
      <c r="A115" s="28">
        <v>56</v>
      </c>
      <c r="B115" s="27" t="s">
        <v>108</v>
      </c>
      <c r="C115" s="195" t="s">
        <v>5</v>
      </c>
      <c r="D115" s="196">
        <v>1</v>
      </c>
      <c r="E115" s="196">
        <v>0</v>
      </c>
    </row>
    <row r="116" spans="1:5" ht="15.75">
      <c r="A116" s="28"/>
      <c r="B116" s="27" t="s">
        <v>11</v>
      </c>
      <c r="C116" s="195" t="s">
        <v>6</v>
      </c>
      <c r="D116" s="196">
        <v>21.4</v>
      </c>
      <c r="E116" s="196">
        <v>0</v>
      </c>
    </row>
    <row r="117" spans="1:5" ht="15.75">
      <c r="A117" s="28">
        <v>57</v>
      </c>
      <c r="B117" s="30" t="s">
        <v>359</v>
      </c>
      <c r="C117" s="195" t="s">
        <v>5</v>
      </c>
      <c r="D117" s="196">
        <v>0</v>
      </c>
      <c r="E117" s="196">
        <v>0</v>
      </c>
    </row>
    <row r="118" spans="1:5" ht="15.75">
      <c r="A118" s="28"/>
      <c r="B118" s="27" t="s">
        <v>11</v>
      </c>
      <c r="C118" s="195" t="s">
        <v>6</v>
      </c>
      <c r="D118" s="196">
        <v>0</v>
      </c>
      <c r="E118" s="196">
        <v>0</v>
      </c>
    </row>
    <row r="119" spans="1:5" ht="15.75">
      <c r="A119" s="28">
        <v>58</v>
      </c>
      <c r="B119" s="159" t="s">
        <v>408</v>
      </c>
      <c r="C119" s="196" t="s">
        <v>5</v>
      </c>
      <c r="D119" s="196">
        <v>5</v>
      </c>
      <c r="E119" s="196">
        <v>0</v>
      </c>
    </row>
    <row r="120" spans="1:5" ht="15.75">
      <c r="A120" s="28"/>
      <c r="B120" s="159" t="s">
        <v>11</v>
      </c>
      <c r="C120" s="196" t="s">
        <v>6</v>
      </c>
      <c r="D120" s="196">
        <v>91.5</v>
      </c>
      <c r="E120" s="196">
        <v>0</v>
      </c>
    </row>
    <row r="121" spans="1:5" ht="15.75">
      <c r="A121" s="32">
        <v>59</v>
      </c>
      <c r="B121" s="30" t="s">
        <v>111</v>
      </c>
      <c r="C121" s="201"/>
      <c r="D121" s="139"/>
      <c r="E121" s="139"/>
    </row>
    <row r="122" spans="1:5" ht="15.75">
      <c r="A122" s="28" t="s">
        <v>402</v>
      </c>
      <c r="B122" s="27" t="s">
        <v>112</v>
      </c>
      <c r="C122" s="195" t="s">
        <v>5</v>
      </c>
      <c r="D122" s="196">
        <v>1</v>
      </c>
      <c r="E122" s="196">
        <v>0</v>
      </c>
    </row>
    <row r="123" spans="1:5" ht="15.75">
      <c r="A123" s="28"/>
      <c r="B123" s="27" t="s">
        <v>11</v>
      </c>
      <c r="C123" s="195" t="s">
        <v>6</v>
      </c>
      <c r="D123" s="196">
        <v>87.21</v>
      </c>
      <c r="E123" s="196">
        <v>0</v>
      </c>
    </row>
    <row r="124" spans="1:5" ht="15.75">
      <c r="A124" s="28" t="s">
        <v>403</v>
      </c>
      <c r="B124" s="27" t="s">
        <v>113</v>
      </c>
      <c r="C124" s="195" t="s">
        <v>5</v>
      </c>
      <c r="D124" s="196">
        <v>0</v>
      </c>
      <c r="E124" s="196">
        <v>0</v>
      </c>
    </row>
    <row r="125" spans="1:5" ht="15.75">
      <c r="A125" s="28"/>
      <c r="B125" s="27" t="s">
        <v>11</v>
      </c>
      <c r="C125" s="195" t="s">
        <v>6</v>
      </c>
      <c r="D125" s="196">
        <v>0</v>
      </c>
      <c r="E125" s="196">
        <v>0</v>
      </c>
    </row>
    <row r="126" spans="1:5" s="55" customFormat="1" ht="15.75">
      <c r="A126" s="158" t="s">
        <v>404</v>
      </c>
      <c r="B126" s="159" t="s">
        <v>358</v>
      </c>
      <c r="C126" s="196" t="s">
        <v>5</v>
      </c>
      <c r="D126" s="196">
        <v>13</v>
      </c>
      <c r="E126" s="196">
        <v>4</v>
      </c>
    </row>
    <row r="127" spans="1:5" ht="15.75">
      <c r="A127" s="158"/>
      <c r="B127" s="159" t="s">
        <v>11</v>
      </c>
      <c r="C127" s="196" t="s">
        <v>6</v>
      </c>
      <c r="D127" s="196">
        <v>274.22</v>
      </c>
      <c r="E127" s="196">
        <v>53.5</v>
      </c>
    </row>
    <row r="128" spans="1:5" ht="15.75">
      <c r="A128" s="188"/>
      <c r="B128" s="135" t="s">
        <v>155</v>
      </c>
      <c r="C128" s="139"/>
      <c r="D128" s="139"/>
      <c r="E128" s="139"/>
    </row>
    <row r="129" spans="1:5" ht="15.75">
      <c r="A129" s="28">
        <v>60</v>
      </c>
      <c r="B129" s="27" t="s">
        <v>156</v>
      </c>
      <c r="C129" s="195" t="s">
        <v>5</v>
      </c>
      <c r="D129" s="195">
        <v>1</v>
      </c>
      <c r="E129" s="195">
        <v>0</v>
      </c>
    </row>
    <row r="130" spans="1:5" ht="15.75">
      <c r="A130" s="28"/>
      <c r="B130" s="27" t="s">
        <v>11</v>
      </c>
      <c r="C130" s="195" t="s">
        <v>6</v>
      </c>
      <c r="D130" s="195">
        <v>3535</v>
      </c>
      <c r="E130" s="195">
        <v>0</v>
      </c>
    </row>
    <row r="131" spans="1:5" ht="12.75">
      <c r="A131" s="7"/>
      <c r="B131" s="60"/>
      <c r="C131" s="7"/>
      <c r="D131" s="7"/>
      <c r="E131" s="7"/>
    </row>
  </sheetData>
  <sheetProtection formatCells="0"/>
  <mergeCells count="3">
    <mergeCell ref="A1:D1"/>
    <mergeCell ref="A2:D2"/>
    <mergeCell ref="A3:D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28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7.25390625" style="0" bestFit="1" customWidth="1"/>
    <col min="2" max="2" width="56.25390625" style="0" bestFit="1" customWidth="1"/>
    <col min="3" max="3" width="16.375" style="0" customWidth="1"/>
    <col min="4" max="4" width="17.125" style="0" customWidth="1"/>
  </cols>
  <sheetData>
    <row r="1" spans="1:4" ht="15.75">
      <c r="A1" s="224" t="s">
        <v>260</v>
      </c>
      <c r="B1" s="224"/>
      <c r="C1" s="224"/>
      <c r="D1" s="224"/>
    </row>
    <row r="2" spans="1:4" ht="15.75">
      <c r="A2" s="225" t="str">
        <f>Титульный!B8</f>
        <v>ГОБУСОН "Социальный приют для детей и подростков "Берегиня" Кольского района"</v>
      </c>
      <c r="B2" s="225"/>
      <c r="C2" s="225"/>
      <c r="D2" s="225"/>
    </row>
    <row r="3" spans="1:4" ht="12.75">
      <c r="A3" s="226" t="s">
        <v>258</v>
      </c>
      <c r="B3" s="226"/>
      <c r="C3" s="226"/>
      <c r="D3" s="226"/>
    </row>
    <row r="4" spans="1:4" ht="15.75">
      <c r="A4" s="1"/>
      <c r="B4" s="1"/>
      <c r="C4" s="1"/>
      <c r="D4" s="1"/>
    </row>
    <row r="5" spans="1:4" ht="31.5">
      <c r="A5" s="3" t="s">
        <v>0</v>
      </c>
      <c r="B5" s="3" t="s">
        <v>1</v>
      </c>
      <c r="C5" s="17" t="s">
        <v>2</v>
      </c>
      <c r="D5" s="18" t="s">
        <v>154</v>
      </c>
    </row>
    <row r="6" spans="1:4" ht="15.75">
      <c r="A6" s="135"/>
      <c r="B6" s="135" t="s">
        <v>45</v>
      </c>
      <c r="C6" s="139"/>
      <c r="D6" s="139"/>
    </row>
    <row r="7" spans="1:4" ht="15.75">
      <c r="A7" s="4">
        <v>1</v>
      </c>
      <c r="B7" s="5" t="s">
        <v>151</v>
      </c>
      <c r="C7" s="162" t="s">
        <v>148</v>
      </c>
      <c r="D7" s="202">
        <v>18</v>
      </c>
    </row>
    <row r="8" spans="1:4" ht="15.75">
      <c r="A8" s="4">
        <v>2</v>
      </c>
      <c r="B8" s="5" t="s">
        <v>360</v>
      </c>
      <c r="C8" s="162" t="s">
        <v>148</v>
      </c>
      <c r="D8" s="202">
        <v>2</v>
      </c>
    </row>
    <row r="9" spans="1:4" ht="15.75">
      <c r="A9" s="4">
        <v>3</v>
      </c>
      <c r="B9" s="5" t="s">
        <v>115</v>
      </c>
      <c r="C9" s="162" t="s">
        <v>148</v>
      </c>
      <c r="D9" s="202">
        <v>5</v>
      </c>
    </row>
    <row r="10" spans="1:4" ht="15.75">
      <c r="A10" s="4">
        <v>4</v>
      </c>
      <c r="B10" s="5" t="s">
        <v>360</v>
      </c>
      <c r="C10" s="162" t="s">
        <v>148</v>
      </c>
      <c r="D10" s="202">
        <v>1</v>
      </c>
    </row>
    <row r="11" spans="1:4" ht="15.75">
      <c r="A11" s="4">
        <v>5</v>
      </c>
      <c r="B11" s="5" t="s">
        <v>44</v>
      </c>
      <c r="C11" s="162" t="s">
        <v>148</v>
      </c>
      <c r="D11" s="202">
        <v>1</v>
      </c>
    </row>
    <row r="12" spans="1:4" ht="15.75">
      <c r="A12" s="4">
        <v>6</v>
      </c>
      <c r="B12" s="5" t="s">
        <v>261</v>
      </c>
      <c r="C12" s="162" t="s">
        <v>237</v>
      </c>
      <c r="D12" s="202">
        <v>1</v>
      </c>
    </row>
    <row r="13" spans="1:4" ht="15.75">
      <c r="A13" s="4">
        <v>7</v>
      </c>
      <c r="B13" s="5" t="s">
        <v>152</v>
      </c>
      <c r="C13" s="162" t="s">
        <v>148</v>
      </c>
      <c r="D13" s="202">
        <v>13</v>
      </c>
    </row>
    <row r="14" spans="1:4" ht="15.75">
      <c r="A14" s="4">
        <v>8</v>
      </c>
      <c r="B14" s="5" t="s">
        <v>153</v>
      </c>
      <c r="C14" s="162" t="s">
        <v>237</v>
      </c>
      <c r="D14" s="202">
        <v>1</v>
      </c>
    </row>
    <row r="15" spans="1:4" ht="31.5">
      <c r="A15" s="4">
        <v>9</v>
      </c>
      <c r="B15" s="9" t="s">
        <v>145</v>
      </c>
      <c r="C15" s="203" t="s">
        <v>238</v>
      </c>
      <c r="D15" s="202">
        <v>1</v>
      </c>
    </row>
    <row r="16" spans="1:4" ht="15.75">
      <c r="A16" s="4">
        <v>10</v>
      </c>
      <c r="B16" s="5" t="s">
        <v>146</v>
      </c>
      <c r="C16" s="162" t="s">
        <v>445</v>
      </c>
      <c r="D16" s="202">
        <v>4</v>
      </c>
    </row>
    <row r="17" spans="1:4" ht="15.75">
      <c r="A17" s="4">
        <v>11</v>
      </c>
      <c r="B17" s="5" t="s">
        <v>147</v>
      </c>
      <c r="C17" s="162" t="s">
        <v>148</v>
      </c>
      <c r="D17" s="202">
        <v>13</v>
      </c>
    </row>
    <row r="18" spans="1:4" ht="15.75">
      <c r="A18" s="135"/>
      <c r="B18" s="135" t="s">
        <v>42</v>
      </c>
      <c r="C18" s="139"/>
      <c r="D18" s="139"/>
    </row>
    <row r="19" spans="1:4" ht="15.75">
      <c r="A19" s="4">
        <v>12</v>
      </c>
      <c r="B19" s="5" t="s">
        <v>264</v>
      </c>
      <c r="C19" s="162" t="s">
        <v>148</v>
      </c>
      <c r="D19" s="204">
        <v>0</v>
      </c>
    </row>
    <row r="20" spans="1:4" ht="15.75">
      <c r="A20" s="4">
        <v>13</v>
      </c>
      <c r="B20" s="5" t="s">
        <v>262</v>
      </c>
      <c r="C20" s="162" t="s">
        <v>148</v>
      </c>
      <c r="D20" s="204">
        <v>0</v>
      </c>
    </row>
    <row r="21" spans="1:4" ht="15.75">
      <c r="A21" s="4">
        <v>14</v>
      </c>
      <c r="B21" s="5" t="s">
        <v>263</v>
      </c>
      <c r="C21" s="162" t="s">
        <v>148</v>
      </c>
      <c r="D21" s="204">
        <v>1</v>
      </c>
    </row>
    <row r="22" spans="1:4" ht="15.75">
      <c r="A22" s="4">
        <v>15</v>
      </c>
      <c r="B22" s="5" t="s">
        <v>43</v>
      </c>
      <c r="C22" s="162" t="s">
        <v>148</v>
      </c>
      <c r="D22" s="204">
        <v>14</v>
      </c>
    </row>
    <row r="23" spans="1:4" ht="15.75">
      <c r="A23" s="4">
        <v>16</v>
      </c>
      <c r="B23" s="5" t="s">
        <v>114</v>
      </c>
      <c r="C23" s="162" t="s">
        <v>148</v>
      </c>
      <c r="D23" s="204">
        <v>0</v>
      </c>
    </row>
    <row r="24" spans="1:4" ht="15.75">
      <c r="A24" s="4">
        <v>17</v>
      </c>
      <c r="B24" s="5" t="s">
        <v>236</v>
      </c>
      <c r="C24" s="162" t="s">
        <v>148</v>
      </c>
      <c r="D24" s="204">
        <v>0</v>
      </c>
    </row>
    <row r="25" spans="1:4" ht="15.75">
      <c r="A25" s="16" t="s">
        <v>225</v>
      </c>
      <c r="B25" s="6"/>
      <c r="C25" s="162" t="s">
        <v>148</v>
      </c>
      <c r="D25" s="204"/>
    </row>
    <row r="26" spans="1:4" ht="15.75">
      <c r="A26" s="135"/>
      <c r="B26" s="135" t="s">
        <v>391</v>
      </c>
      <c r="C26" s="139"/>
      <c r="D26" s="139"/>
    </row>
    <row r="27" spans="1:4" ht="15.75">
      <c r="A27" s="4">
        <v>18</v>
      </c>
      <c r="B27" s="178"/>
      <c r="C27" s="162" t="s">
        <v>148</v>
      </c>
      <c r="D27" s="202"/>
    </row>
    <row r="28" spans="1:4" ht="15.75">
      <c r="A28" s="61"/>
      <c r="B28" s="62"/>
      <c r="C28" s="61"/>
      <c r="D28" s="61"/>
    </row>
  </sheetData>
  <sheetProtection formatCells="0"/>
  <mergeCells count="3">
    <mergeCell ref="A1:D1"/>
    <mergeCell ref="A2:D2"/>
    <mergeCell ref="A3:D3"/>
  </mergeCells>
  <printOptions/>
  <pageMargins left="0.7874015748031497" right="0.5905511811023623" top="0.5905511811023623" bottom="0.5905511811023623" header="0.5118110236220472" footer="0.5118110236220472"/>
  <pageSetup fitToWidth="2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J18"/>
  <sheetViews>
    <sheetView zoomScalePageLayoutView="0" workbookViewId="0" topLeftCell="A4">
      <selection activeCell="L20" sqref="L20"/>
    </sheetView>
  </sheetViews>
  <sheetFormatPr defaultColWidth="9.00390625" defaultRowHeight="12.75"/>
  <cols>
    <col min="1" max="1" width="6.875" style="0" bestFit="1" customWidth="1"/>
    <col min="2" max="2" width="29.00390625" style="0" customWidth="1"/>
    <col min="3" max="3" width="18.00390625" style="0" customWidth="1"/>
    <col min="4" max="7" width="16.00390625" style="0" customWidth="1"/>
  </cols>
  <sheetData>
    <row r="1" spans="1:3" ht="15.75">
      <c r="A1" s="278" t="s">
        <v>12</v>
      </c>
      <c r="B1" s="278"/>
      <c r="C1" s="278"/>
    </row>
    <row r="2" spans="1:3" ht="36" customHeight="1">
      <c r="A2" s="279" t="str">
        <f>Титульный!B8</f>
        <v>ГОБУСОН "Социальный приют для детей и подростков "Берегиня" Кольского района"</v>
      </c>
      <c r="B2" s="279"/>
      <c r="C2" s="279"/>
    </row>
    <row r="3" spans="1:3" ht="12.75">
      <c r="A3" s="226" t="s">
        <v>258</v>
      </c>
      <c r="B3" s="226"/>
      <c r="C3" s="226"/>
    </row>
    <row r="4" spans="1:3" ht="15.75">
      <c r="A4" s="1"/>
      <c r="B4" s="1"/>
      <c r="C4" s="1"/>
    </row>
    <row r="5" spans="1:10" ht="31.5">
      <c r="A5" s="17" t="s">
        <v>0</v>
      </c>
      <c r="B5" s="17" t="s">
        <v>1</v>
      </c>
      <c r="C5" s="17" t="s">
        <v>2</v>
      </c>
      <c r="D5" s="18" t="s">
        <v>571</v>
      </c>
      <c r="E5" s="187" t="s">
        <v>572</v>
      </c>
      <c r="F5" s="187" t="s">
        <v>570</v>
      </c>
      <c r="G5" s="184"/>
      <c r="J5" t="s">
        <v>253</v>
      </c>
    </row>
    <row r="6" spans="1:7" ht="15.75">
      <c r="A6" s="135"/>
      <c r="B6" s="281" t="s">
        <v>228</v>
      </c>
      <c r="C6" s="239"/>
      <c r="D6" s="239"/>
      <c r="E6" s="239"/>
      <c r="F6" s="240"/>
      <c r="G6" s="185"/>
    </row>
    <row r="7" spans="1:9" ht="15.75">
      <c r="A7" s="4">
        <v>1</v>
      </c>
      <c r="B7" s="25" t="s">
        <v>13</v>
      </c>
      <c r="C7" s="4" t="s">
        <v>15</v>
      </c>
      <c r="D7" s="189">
        <v>1458</v>
      </c>
      <c r="E7" s="189">
        <v>1458</v>
      </c>
      <c r="F7" s="189">
        <v>675</v>
      </c>
      <c r="G7" s="186"/>
      <c r="H7" s="7"/>
      <c r="I7" s="7"/>
    </row>
    <row r="8" spans="1:7" ht="15.75">
      <c r="A8" s="4">
        <v>2</v>
      </c>
      <c r="B8" s="25" t="s">
        <v>14</v>
      </c>
      <c r="C8" s="4" t="s">
        <v>15</v>
      </c>
      <c r="D8" s="189">
        <v>1458</v>
      </c>
      <c r="E8" s="189">
        <v>1458</v>
      </c>
      <c r="F8" s="189">
        <v>675</v>
      </c>
      <c r="G8" s="186"/>
    </row>
    <row r="9" spans="1:7" ht="15.75">
      <c r="A9" s="4">
        <v>3</v>
      </c>
      <c r="B9" s="25" t="s">
        <v>16</v>
      </c>
      <c r="C9" s="4" t="s">
        <v>17</v>
      </c>
      <c r="D9" s="189">
        <v>25.5</v>
      </c>
      <c r="E9" s="189">
        <v>25.5</v>
      </c>
      <c r="F9" s="189">
        <v>12.2</v>
      </c>
      <c r="G9" s="186"/>
    </row>
    <row r="10" spans="1:7" ht="15.75">
      <c r="A10" s="4">
        <v>4</v>
      </c>
      <c r="B10" s="25" t="s">
        <v>170</v>
      </c>
      <c r="C10" s="4" t="s">
        <v>17</v>
      </c>
      <c r="D10" s="189">
        <v>156.4</v>
      </c>
      <c r="E10" s="189">
        <v>156.4</v>
      </c>
      <c r="F10" s="189">
        <v>78.2</v>
      </c>
      <c r="G10" s="186"/>
    </row>
    <row r="11" spans="1:7" ht="15.75">
      <c r="A11" s="4">
        <v>5</v>
      </c>
      <c r="B11" s="25" t="s">
        <v>18</v>
      </c>
      <c r="C11" s="4" t="s">
        <v>19</v>
      </c>
      <c r="D11" s="189">
        <v>49600</v>
      </c>
      <c r="E11" s="189">
        <v>49600</v>
      </c>
      <c r="F11" s="189">
        <v>27960</v>
      </c>
      <c r="G11" s="186"/>
    </row>
    <row r="12" spans="1:7" ht="15.75">
      <c r="A12" s="135"/>
      <c r="B12" s="281" t="s">
        <v>229</v>
      </c>
      <c r="C12" s="239"/>
      <c r="D12" s="239"/>
      <c r="E12" s="239"/>
      <c r="F12" s="240"/>
      <c r="G12" s="185"/>
    </row>
    <row r="13" spans="1:9" ht="15.75">
      <c r="A13" s="4">
        <v>1</v>
      </c>
      <c r="B13" s="25" t="s">
        <v>13</v>
      </c>
      <c r="C13" s="4" t="s">
        <v>20</v>
      </c>
      <c r="D13" s="189">
        <v>22.67</v>
      </c>
      <c r="E13" s="189">
        <v>22.67</v>
      </c>
      <c r="F13" s="189">
        <v>22.67</v>
      </c>
      <c r="G13" s="186"/>
      <c r="H13" s="7"/>
      <c r="I13" s="7"/>
    </row>
    <row r="14" spans="1:7" ht="15.75">
      <c r="A14" s="4">
        <v>2</v>
      </c>
      <c r="B14" s="25" t="s">
        <v>14</v>
      </c>
      <c r="C14" s="4" t="s">
        <v>20</v>
      </c>
      <c r="D14" s="189">
        <v>14.52</v>
      </c>
      <c r="E14" s="189">
        <v>14.52</v>
      </c>
      <c r="F14" s="189">
        <v>14.52</v>
      </c>
      <c r="G14" s="186"/>
    </row>
    <row r="15" spans="1:7" ht="15.75">
      <c r="A15" s="4">
        <v>3</v>
      </c>
      <c r="B15" s="25" t="s">
        <v>16</v>
      </c>
      <c r="C15" s="4" t="s">
        <v>20</v>
      </c>
      <c r="D15" s="189">
        <v>4017.14</v>
      </c>
      <c r="E15" s="189">
        <v>4017.14</v>
      </c>
      <c r="F15" s="191">
        <v>4017.14</v>
      </c>
      <c r="G15" s="186"/>
    </row>
    <row r="16" spans="1:7" ht="15.75">
      <c r="A16" s="4">
        <v>4</v>
      </c>
      <c r="B16" s="25" t="s">
        <v>170</v>
      </c>
      <c r="C16" s="4" t="s">
        <v>20</v>
      </c>
      <c r="D16" s="189">
        <v>4017.14</v>
      </c>
      <c r="E16" s="189">
        <v>4017.14</v>
      </c>
      <c r="F16" s="189">
        <v>4017.14</v>
      </c>
      <c r="G16" s="186"/>
    </row>
    <row r="17" spans="1:7" ht="15.75">
      <c r="A17" s="4">
        <v>5</v>
      </c>
      <c r="B17" s="25" t="s">
        <v>18</v>
      </c>
      <c r="C17" s="4" t="s">
        <v>20</v>
      </c>
      <c r="D17" s="189">
        <v>4.33</v>
      </c>
      <c r="E17" s="189">
        <v>4.33</v>
      </c>
      <c r="F17" s="189">
        <v>3.96</v>
      </c>
      <c r="G17" s="186"/>
    </row>
    <row r="18" spans="4:6" ht="12.75">
      <c r="D18" s="280"/>
      <c r="E18" s="280"/>
      <c r="F18" s="280"/>
    </row>
  </sheetData>
  <sheetProtection formatCells="0"/>
  <mergeCells count="6">
    <mergeCell ref="A1:C1"/>
    <mergeCell ref="A2:C2"/>
    <mergeCell ref="A3:C3"/>
    <mergeCell ref="D18:F18"/>
    <mergeCell ref="B6:F6"/>
    <mergeCell ref="B12:F12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Valeriy</cp:lastModifiedBy>
  <cp:lastPrinted>2016-07-20T07:28:21Z</cp:lastPrinted>
  <dcterms:created xsi:type="dcterms:W3CDTF">2010-06-04T15:58:11Z</dcterms:created>
  <dcterms:modified xsi:type="dcterms:W3CDTF">2017-07-15T20:40:10Z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